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24226"/>
  <mc:AlternateContent xmlns:mc="http://schemas.openxmlformats.org/markup-compatibility/2006">
    <mc:Choice Requires="x15">
      <x15ac:absPath xmlns:x15ac="http://schemas.microsoft.com/office/spreadsheetml/2010/11/ac" url="C:\MAMKA\SNA\"/>
    </mc:Choice>
  </mc:AlternateContent>
  <xr:revisionPtr revIDLastSave="0" documentId="8_{831300B1-F717-425A-8A2C-4DF147D702B0}"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7" i="4" l="1"/>
  <c r="I193" i="4"/>
  <c r="I174" i="4"/>
  <c r="I156" i="4"/>
  <c r="I148" i="4"/>
  <c r="I139" i="4"/>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24" i="4"/>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<sst xmlns="http://schemas.openxmlformats.org/spreadsheetml/2006/main" count="5792" uniqueCount="2759">
  <si>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</si>
  <si>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</si>
  <si>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</si>
  <si>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</si>
  <si>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</si>
  <si>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</si>
  <si>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</si>
  <si>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</si>
  <si>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</si>
  <si>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</si>
  <si>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</si>
  <si>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</si>
  <si>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</si>
  <si>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</si>
  <si>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</si>
  <si>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</si>
  <si>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</si>
  <si>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</si>
  <si>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</si>
  <si>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</si>
  <si>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</si>
  <si>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</si>
  <si>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</si>
  <si>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</si>
  <si>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</si>
  <si>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</si>
  <si>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</si>
  <si>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</si>
  <si>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</si>
  <si>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</si>
  <si>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</si>
  <si>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</si>
  <si>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</si>
  <si>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</si>
  <si>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</si>
  <si>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</si>
  <si>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</si>
  <si>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</si>
  <si>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</si>
  <si>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</si>
  <si>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</si>
  <si>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</si>
  <si>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</si>
  <si>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</si>
  <si>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</si>
  <si>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</si>
  <si>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</si>
  <si>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</si>
  <si>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</si>
  <si>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</si>
  <si>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</si>
  <si>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</si>
  <si>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</si>
  <si>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</si>
  <si>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</si>
  <si>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</si>
  <si>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</si>
  <si>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</si>
  <si>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</si>
  <si>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</si>
  <si>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</si>
  <si>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</si>
  <si>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</si>
  <si>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</si>
  <si>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</si>
  <si>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</si>
  <si>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</si>
  <si>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</si>
  <si>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</si>
  <si>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</si>
  <si>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</si>
  <si>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</si>
  <si>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</si>
  <si>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</si>
  <si>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</si>
  <si>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</si>
  <si>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</si>
  <si>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</si>
  <si>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</si>
  <si>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</si>
  <si>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</si>
  <si>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</si>
  <si>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</si>
  <si>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</si>
  <si>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</si>
  <si>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</si>
  <si>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</si>
  <si>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</si>
  <si>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</si>
  <si>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</si>
  <si>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</si>
  <si>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</si>
  <si>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</si>
  <si>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</si>
  <si>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</si>
  <si>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</si>
  <si>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</si>
  <si>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</si>
  <si>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</si>
  <si>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</si>
  <si>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</si>
  <si>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</si>
  <si>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</si>
  <si>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</si>
  <si>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</si>
  <si>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</si>
  <si>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</si>
  <si>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</si>
  <si>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</si>
  <si>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</si>
  <si>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</si>
  <si>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</si>
  <si>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</si>
  <si>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</si>
  <si>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</si>
  <si>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</si>
  <si>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</si>
  <si>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</si>
  <si>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</si>
  <si>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</si>
  <si>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</si>
  <si>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</si>
  <si>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</si>
  <si>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</si>
  <si>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</si>
  <si>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</si>
  <si>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</si>
  <si>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</si>
  <si>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</si>
  <si>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</si>
  <si>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</si>
  <si>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</si>
  <si>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</si>
  <si>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</si>
  <si>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</si>
  <si>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</si>
  <si>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</si>
  <si>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</si>
  <si>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</si>
  <si>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</si>
  <si>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</si>
  <si>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</si>
  <si>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</si>
  <si>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</si>
  <si>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</si>
  <si>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</si>
  <si>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</si>
  <si>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</si>
  <si>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</si>
  <si>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</si>
  <si>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</si>
  <si>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</si>
  <si>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</si>
  <si>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</si>
  <si>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</si>
  <si>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</si>
  <si>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</si>
  <si>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</si>
  <si>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</si>
  <si>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</si>
  <si>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</si>
  <si>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</si>
  <si>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</si>
  <si>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</si>
  <si>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</si>
  <si>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</si>
  <si>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</si>
  <si>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</si>
  <si>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</si>
  <si>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</si>
  <si>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</si>
  <si>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</si>
  <si>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</si>
  <si>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</si>
  <si>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</si>
  <si>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</si>
  <si>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</si>
  <si>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</si>
  <si>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</si>
  <si>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</si>
  <si>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</si>
  <si>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</si>
  <si>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</si>
  <si>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</si>
  <si>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</si>
  <si>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</si>
  <si>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</si>
  <si>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</si>
  <si>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</si>
  <si>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</si>
  <si>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</si>
  <si>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</si>
  <si>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</si>
  <si>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</si>
  <si>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</si>
  <si>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</si>
  <si>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</si>
  <si>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</si>
  <si>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</si>
  <si>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</si>
  <si>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</si>
  <si>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</si>
  <si>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</si>
  <si>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</si>
  <si>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</si>
  <si>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</si>
  <si>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</si>
  <si>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</si>
  <si>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</si>
  <si>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</si>
  <si>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</si>
  <si>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</si>
  <si>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</si>
  <si>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</si>
  <si>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</si>
  <si>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</si>
  <si>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</si>
  <si>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</si>
  <si>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</si>
  <si>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</si>
  <si>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</si>
  <si>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</si>
  <si>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</si>
  <si>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</si>
  <si>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</si>
  <si>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</si>
  <si>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</si>
  <si>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</si>
  <si>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</si>
  <si>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</si>
  <si>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</si>
  <si>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</si>
  <si>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</si>
  <si>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</si>
  <si>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</si>
  <si>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</si>
  <si>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</si>
  <si>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</si>
  <si>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</si>
  <si>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</si>
  <si>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</si>
  <si>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</si>
  <si>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</si>
  <si>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</si>
  <si>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</si>
  <si>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</si>
  <si>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</si>
  <si>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</si>
  <si>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</si>
  <si>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</si>
  <si>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</si>
  <si>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</si>
  <si>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</si>
  <si>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</si>
  <si>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</si>
  <si>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</si>
  <si>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</si>
  <si>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</si>
  <si>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</si>
  <si>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</si>
  <si>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</si>
  <si>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</si>
  <si>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</si>
  <si>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</si>
  <si>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</si>
  <si>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</si>
  <si>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</si>
  <si>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</si>
  <si>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</si>
  <si>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</si>
  <si>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</si>
  <si>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</si>
  <si>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</si>
  <si>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</si>
  <si>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</si>
  <si>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</si>
  <si>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</si>
  <si>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</si>
  <si>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</si>
  <si>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</si>
  <si>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</si>
  <si>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</si>
  <si>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</si>
  <si>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</si>
  <si>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</si>
  <si>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</si>
  <si>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</si>
  <si>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</si>
  <si>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</si>
  <si>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</si>
  <si>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</si>
  <si>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</si>
  <si>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</si>
  <si>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</si>
  <si>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</si>
  <si>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</si>
  <si>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</si>
  <si>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</si>
  <si>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</si>
  <si>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</si>
  <si>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</si>
  <si>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</si>
  <si>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</si>
  <si>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</si>
  <si>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</si>
  <si>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</si>
  <si>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</si>
  <si>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</si>
  <si>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</si>
  <si>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</si>
  <si>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</si>
  <si>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</si>
  <si>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</si>
  <si>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</si>
  <si>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</si>
  <si>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</si>
  <si>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</si>
  <si>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</si>
  <si>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</si>
  <si>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</si>
  <si>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</si>
  <si>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</si>
  <si>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</si>
  <si>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</si>
  <si>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</si>
  <si>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</si>
  <si>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</si>
  <si>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</si>
  <si>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</si>
  <si>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</si>
  <si>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</si>
  <si>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</si>
  <si>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</si>
  <si>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</si>
  <si>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</si>
  <si>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</si>
  <si>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</si>
  <si>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</si>
  <si>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</si>
  <si>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</si>
  <si>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</si>
  <si>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</si>
  <si>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</si>
  <si>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</si>
  <si>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</si>
  <si>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</si>
  <si>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</si>
  <si>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</si>
  <si>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</si>
  <si>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</si>
  <si>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</si>
  <si>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</si>
  <si>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</si>
  <si>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</si>
  <si>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</si>
  <si>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</si>
  <si>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</si>
  <si>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</si>
  <si>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</si>
  <si>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</si>
  <si>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</si>
  <si>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</si>
  <si>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</si>
  <si>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</si>
  <si>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</si>
  <si>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</si>
  <si>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</si>
  <si>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</si>
  <si>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</si>
  <si>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</si>
  <si>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</si>
  <si>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</si>
  <si>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</si>
  <si>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</si>
  <si>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</si>
  <si>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</si>
  <si>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</si>
  <si>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</si>
  <si>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</si>
  <si>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</si>
  <si>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</si>
  <si>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</si>
  <si>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</si>
  <si>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</si>
  <si>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</si>
  <si>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</si>
  <si>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</si>
  <si>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</si>
  <si>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</si>
  <si>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</si>
  <si>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</si>
  <si>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</si>
  <si>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</si>
  <si>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</si>
  <si>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</si>
  <si>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</si>
  <si>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</si>
  <si>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</si>
  <si>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</si>
  <si>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</si>
  <si>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</si>
  <si>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</si>
  <si>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</si>
  <si>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</si>
  <si>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</si>
  <si>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</si>
  <si>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</si>
  <si>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</si>
  <si>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</si>
  <si>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</si>
  <si>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</si>
  <si>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</si>
  <si>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</si>
  <si>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</si>
  <si>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</si>
  <si>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</si>
  <si>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</si>
  <si>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</si>
  <si>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</si>
  <si>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</si>
  <si>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</si>
  <si>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</si>
  <si>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</si>
  <si>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</si>
  <si>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</si>
  <si>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</si>
  <si>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</si>
  <si>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</si>
  <si>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</si>
  <si>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</si>
  <si>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</si>
  <si>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</si>
  <si>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</si>
  <si>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</si>
  <si>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</si>
  <si>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</si>
  <si>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</si>
  <si>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</si>
  <si>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</si>
  <si>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</si>
  <si>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</si>
  <si>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</si>
  <si>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</si>
  <si>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</si>
  <si>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</si>
  <si>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</si>
  <si>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</si>
  <si>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</si>
  <si>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</si>
  <si>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</si>
  <si>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</si>
  <si>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</si>
  <si>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</si>
  <si>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</si>
  <si>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</si>
  <si>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</si>
  <si>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</si>
  <si>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</si>
  <si>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</si>
  <si>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</si>
  <si>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</si>
  <si>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</si>
  <si>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</si>
  <si>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</si>
  <si>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</si>
  <si>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</si>
  <si>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</si>
  <si>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</si>
  <si>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</si>
  <si>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</si>
  <si>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</si>
  <si>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</si>
  <si>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</si>
  <si>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</si>
  <si>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</si>
  <si>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</si>
  <si>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</si>
  <si>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</si>
  <si>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</si>
  <si>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</si>
  <si>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</si>
  <si>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</si>
  <si>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</si>
  <si>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</si>
  <si>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</si>
  <si>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</si>
  <si>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</si>
  <si>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</si>
  <si>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</si>
  <si>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</si>
  <si>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</si>
  <si>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</si>
  <si>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</si>
  <si>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</si>
  <si>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</si>
  <si>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</si>
  <si>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</si>
  <si>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</si>
  <si>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</si>
  <si>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</si>
  <si>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</si>
  <si>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</si>
  <si>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</si>
  <si>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</si>
  <si>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</si>
  <si>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</si>
  <si>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</si>
  <si>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</si>
  <si>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</si>
  <si>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</si>
  <si>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</si>
  <si>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</si>
  <si>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</si>
  <si>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</si>
  <si>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</si>
  <si>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</si>
  <si>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</si>
  <si>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</si>
  <si>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</si>
  <si>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</si>
  <si>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</si>
  <si>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</si>
  <si>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</si>
  <si>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</si>
  <si>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</si>
  <si>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</si>
  <si>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</si>
  <si>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</si>
  <si>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</si>
  <si>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</si>
  <si>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</si>
  <si>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</si>
  <si>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</si>
  <si>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</si>
  <si>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</si>
  <si>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</si>
  <si>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</si>
  <si>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</si>
  <si>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</si>
  <si>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</si>
  <si>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</si>
  <si>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</si>
  <si>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</si>
  <si>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</si>
  <si>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</si>
  <si>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</si>
  <si>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</si>
  <si>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</si>
  <si>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</si>
  <si>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</si>
  <si>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</si>
  <si>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</si>
  <si>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</si>
  <si>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</si>
  <si>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</si>
  <si>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</si>
  <si>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</si>
  <si>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</si>
  <si>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</si>
  <si>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</si>
  <si>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</si>
  <si>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</si>
  <si>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</si>
  <si>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</si>
  <si>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</si>
  <si>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</si>
  <si>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</si>
  <si>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</si>
  <si>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</si>
  <si>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</si>
  <si>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</si>
  <si>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</si>
  <si>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</si>
  <si>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</si>
  <si>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</si>
  <si>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</si>
  <si>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</si>
  <si>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</si>
  <si>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</si>
  <si>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</si>
  <si>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</si>
  <si>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</si>
  <si>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</si>
  <si>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</si>
  <si>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</si>
  <si>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</si>
  <si>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</si>
  <si>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</si>
  <si>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</si>
  <si>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</si>
  <si>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</si>
  <si>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</si>
  <si>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</si>
  <si>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</si>
  <si>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</si>
  <si>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</si>
  <si>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</si>
  <si>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</si>
  <si>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</si>
  <si>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</si>
  <si>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</si>
  <si>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</si>
  <si>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</si>
  <si>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</si>
  <si>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</si>
  <si>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</si>
  <si>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</si>
  <si>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</si>
  <si>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</si>
  <si>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</si>
  <si>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</si>
  <si>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</si>
  <si>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</si>
  <si>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</si>
  <si>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</si>
  <si>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</si>
  <si>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</si>
  <si>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</si>
  <si>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</si>
  <si>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</si>
  <si>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</si>
  <si>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</si>
  <si>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</si>
  <si>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</si>
  <si>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</si>
  <si>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</si>
  <si>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</si>
  <si>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</si>
  <si>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</si>
  <si>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</si>
  <si>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</si>
  <si>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</si>
  <si>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</si>
  <si>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</si>
  <si>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</si>
  <si>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</si>
  <si>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</si>
  <si>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</si>
  <si>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</si>
  <si>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</si>
  <si>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</si>
  <si>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</si>
  <si>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</si>
  <si>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</si>
  <si>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</si>
  <si>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</si>
  <si>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</si>
  <si>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</si>
  <si>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</si>
  <si>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</si>
  <si>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</si>
  <si>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</si>
  <si>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</si>
  <si>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</si>
  <si>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</si>
  <si>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</si>
  <si>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</si>
  <si>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</si>
  <si>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</si>
  <si>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</si>
  <si>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</si>
  <si>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</si>
  <si>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</si>
  <si>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</si>
  <si>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</si>
  <si>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</si>
  <si>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</si>
  <si>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</si>
  <si>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</si>
  <si>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</si>
  <si>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</si>
  <si>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</si>
  <si>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</si>
  <si>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</si>
  <si>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</si>
  <si>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</si>
  <si>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</si>
  <si>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</si>
  <si>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</si>
  <si>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</si>
  <si>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</si>
  <si>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</si>
  <si>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</si>
  <si>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</si>
  <si>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</si>
  <si>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</si>
  <si>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</si>
  <si>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</si>
  <si>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</si>
  <si>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</si>
  <si>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</si>
  <si>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</si>
  <si>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</si>
  <si>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</si>
  <si>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</si>
  <si>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</si>
  <si>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</si>
  <si>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</si>
  <si>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</si>
  <si>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</si>
  <si>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</si>
  <si>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</si>
  <si>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</si>
  <si>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</si>
  <si>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</si>
  <si>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</si>
  <si>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</si>
  <si>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</si>
  <si>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</si>
  <si>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</si>
  <si>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</si>
  <si>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</si>
  <si>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</si>
  <si>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</si>
  <si>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</si>
  <si>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</si>
  <si>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</si>
  <si>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</si>
  <si>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</si>
  <si>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</si>
  <si>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</si>
  <si>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</si>
  <si>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</si>
  <si>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</si>
  <si>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</si>
  <si>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</si>
  <si>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</si>
  <si>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</si>
  <si>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</si>
  <si>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</si>
  <si>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</si>
  <si>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</si>
  <si>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</si>
  <si>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</si>
  <si>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</si>
  <si>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</si>
  <si>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</si>
  <si>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</si>
  <si>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</si>
  <si>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</si>
  <si>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</si>
  <si>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</si>
  <si>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</si>
  <si>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</si>
  <si>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</si>
  <si>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</si>
  <si>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</si>
  <si>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</si>
  <si>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</si>
  <si>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</si>
  <si>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</si>
  <si>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</si>
  <si>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</si>
  <si>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</si>
  <si>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</si>
  <si>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</si>
  <si>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</si>
  <si>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</si>
  <si>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</si>
  <si>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</si>
  <si>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</si>
  <si>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</si>
  <si>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</si>
  <si>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</si>
  <si>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</si>
  <si>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</si>
  <si>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</si>
  <si>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</si>
  <si>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</si>
  <si>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</si>
  <si>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</si>
  <si>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</si>
  <si>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</si>
  <si>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</si>
  <si>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</si>
  <si>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</si>
  <si>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</si>
  <si>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</si>
  <si>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</si>
  <si>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</si>
  <si>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</si>
  <si>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</si>
  <si>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</si>
  <si>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</si>
  <si>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</si>
  <si>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</si>
  <si>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</si>
  <si>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</si>
  <si>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</si>
  <si>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</si>
  <si>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</si>
  <si>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</si>
  <si>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</si>
  <si>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</si>
  <si>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</si>
  <si>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</si>
  <si>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</si>
  <si>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</si>
  <si>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</si>
  <si>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</si>
  <si>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</si>
  <si>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</si>
  <si>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</si>
  <si>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</si>
  <si>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</si>
  <si>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</si>
  <si>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</si>
  <si>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</si>
  <si>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</si>
  <si>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</si>
  <si>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</si>
  <si>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</si>
  <si>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</si>
  <si>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</si>
  <si>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</si>
  <si>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</si>
  <si>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</si>
  <si>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</si>
  <si>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</si>
  <si>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</si>
  <si>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</si>
  <si>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</si>
  <si>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</si>
  <si>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</si>
  <si>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</si>
  <si>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</si>
  <si>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</si>
  <si>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</si>
  <si>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</si>
  <si>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</si>
  <si>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</si>
  <si>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</si>
  <si>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</si>
  <si>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</si>
  <si>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</si>
  <si>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</si>
  <si>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</si>
  <si>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</si>
  <si>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</si>
  <si>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</si>
  <si>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</si>
  <si>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</si>
  <si>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</si>
  <si>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</si>
  <si>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</si>
  <si>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</si>
  <si>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</si>
  <si>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</si>
  <si>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</si>
  <si>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</si>
  <si>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</si>
  <si>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</si>
  <si>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</si>
  <si>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</si>
  <si>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</si>
  <si>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</si>
  <si>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</si>
  <si>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</si>
  <si>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</si>
  <si>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</si>
  <si>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</si>
  <si>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</si>
  <si>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</si>
  <si>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</si>
  <si>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</si>
  <si>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</si>
  <si>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</si>
  <si>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</si>
  <si>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</si>
  <si>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</si>
  <si>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</si>
  <si>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</si>
  <si>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</si>
  <si>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</si>
  <si>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</si>
  <si>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</si>
  <si>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</si>
  <si>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</si>
  <si>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</si>
  <si>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</si>
  <si>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</si>
  <si>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</si>
  <si>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</si>
  <si>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</si>
  <si>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</si>
  <si>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</si>
  <si>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</si>
  <si>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</si>
  <si>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</si>
  <si>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</si>
  <si>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</si>
  <si>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</si>
  <si>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</si>
  <si>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</si>
  <si>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</si>
  <si>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</si>
  <si>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</si>
  <si>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</si>
  <si>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</si>
  <si>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</si>
  <si>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</si>
  <si>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</si>
  <si>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</si>
  <si>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</si>
  <si>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</si>
  <si>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</si>
  <si>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</si>
  <si>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</si>
  <si>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</si>
  <si>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</si>
  <si>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</si>
  <si>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</si>
  <si>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</si>
  <si>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</si>
  <si>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</si>
  <si>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</si>
  <si>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</si>
  <si>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</si>
  <si>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</si>
  <si>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</si>
  <si>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</si>
  <si>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</si>
  <si>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</si>
  <si>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</si>
  <si>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</si>
  <si>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</si>
  <si>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</si>
  <si>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</si>
  <si>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</si>
  <si>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</si>
  <si>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</si>
  <si>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</si>
  <si>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</si>
  <si>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</si>
  <si>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</si>
  <si>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</si>
  <si>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</si>
  <si>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</si>
  <si>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</si>
  <si>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</si>
  <si>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</si>
  <si>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</si>
  <si>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</si>
  <si>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</si>
  <si>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</si>
  <si>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</si>
  <si>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</si>
  <si>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</si>
  <si>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</si>
  <si>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</si>
  <si>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</si>
  <si>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</si>
  <si>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</si>
  <si>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</si>
  <si>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</si>
  <si>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</si>
  <si>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</si>
  <si>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</si>
  <si>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</si>
  <si>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</si>
  <si>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</si>
  <si>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</si>
  <si>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</si>
  <si>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</si>
  <si>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</si>
  <si>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</si>
  <si>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</si>
  <si>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</si>
  <si>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</si>
  <si>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</si>
  <si>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</si>
  <si>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</si>
  <si>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</si>
  <si>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</si>
  <si>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</si>
  <si>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</si>
  <si>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</si>
  <si>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</si>
  <si>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</si>
  <si>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</si>
  <si>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</si>
  <si>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</si>
  <si>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</si>
  <si>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</si>
  <si>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</si>
  <si>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</si>
  <si>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</si>
  <si>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</si>
  <si>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</si>
  <si>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</si>
  <si>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</si>
  <si>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</si>
  <si>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</si>
  <si>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</si>
  <si>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</si>
  <si>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</si>
  <si>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</si>
  <si>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</si>
  <si>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</si>
  <si>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</si>
  <si>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</si>
  <si>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</si>
  <si>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</si>
  <si>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</si>
  <si>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</si>
  <si>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</si>
  <si>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</si>
  <si>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</si>
  <si>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</si>
  <si>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</si>
  <si>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</si>
  <si>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</si>
  <si>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</si>
  <si>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</si>
  <si>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</si>
  <si>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</si>
  <si>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</si>
  <si>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</si>
  <si>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</si>
  <si>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</si>
  <si>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</si>
  <si>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</si>
  <si>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</si>
  <si>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</si>
  <si>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</si>
  <si>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</si>
  <si>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</si>
  <si>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</si>
  <si>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</si>
  <si>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</si>
  <si>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</si>
  <si>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</si>
  <si>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</si>
  <si>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</si>
  <si>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</si>
  <si>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</si>
  <si>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</si>
  <si>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</si>
  <si>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</si>
  <si>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</si>
  <si>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</si>
  <si>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</si>
  <si>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</si>
  <si>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</si>
  <si>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</si>
  <si>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</si>
  <si>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</si>
  <si>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</si>
  <si>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</si>
  <si>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</si>
  <si>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</si>
  <si>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</si>
  <si>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</si>
  <si>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</si>
  <si>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</si>
  <si>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</si>
  <si>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</si>
  <si>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</si>
  <si>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</si>
  <si>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</si>
  <si>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</si>
  <si>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</si>
  <si>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</si>
  <si>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</si>
  <si>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</si>
  <si>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</si>
  <si>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</si>
  <si>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</si>
  <si>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</si>
  <si>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</si>
  <si>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</si>
  <si>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</si>
  <si>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</si>
  <si>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</si>
  <si>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</si>
  <si>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</si>
  <si>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</si>
  <si>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</si>
  <si>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</si>
  <si>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</si>
  <si>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</si>
  <si>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</si>
  <si>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</si>
  <si>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</si>
  <si>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</si>
  <si>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</si>
  <si>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</si>
  <si>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</si>
  <si>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</si>
  <si>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</si>
  <si>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</si>
  <si>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</si>
  <si>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</si>
  <si>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</si>
  <si>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</si>
  <si>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</si>
  <si>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</si>
  <si>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</si>
  <si>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</si>
  <si>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</si>
  <si>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</si>
  <si>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</si>
  <si>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</si>
  <si>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</si>
  <si>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</si>
  <si>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</si>
  <si>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</si>
  <si>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</si>
  <si>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</si>
  <si>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</si>
  <si>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</si>
  <si>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</si>
  <si>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</si>
  <si>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</si>
  <si>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</si>
  <si>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</si>
  <si>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</si>
  <si>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</si>
  <si>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</si>
  <si>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</si>
  <si>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</si>
  <si>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</si>
  <si>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</si>
  <si>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</si>
  <si>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</si>
  <si>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</si>
  <si>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</si>
  <si>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</si>
  <si>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</si>
  <si>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</si>
  <si>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</si>
  <si>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</si>
  <si>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</si>
  <si>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</si>
  <si>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</si>
  <si>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</si>
  <si>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</si>
  <si>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</si>
  <si>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</si>
  <si>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</si>
  <si>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</si>
  <si>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</si>
  <si>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</si>
  <si>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</si>
  <si>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</si>
  <si>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</si>
  <si>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</si>
  <si>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</si>
  <si>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</si>
  <si>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</si>
  <si>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</si>
  <si>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</si>
  <si>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</si>
  <si>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</si>
  <si>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</si>
  <si>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</si>
  <si>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</si>
  <si>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</si>
  <si>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</si>
  <si>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</si>
  <si>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</si>
  <si>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</si>
  <si>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</si>
  <si>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</si>
  <si>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</si>
  <si>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</si>
  <si>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</si>
  <si>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</si>
  <si>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</si>
  <si>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</si>
  <si>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</si>
  <si>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</si>
  <si>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</si>
  <si>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</si>
  <si>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</si>
  <si>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</si>
  <si>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</si>
  <si>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</si>
  <si>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</si>
  <si>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</si>
  <si>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</si>
  <si>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</si>
  <si>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</si>
  <si>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</si>
  <si>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</si>
  <si>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</si>
  <si>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</si>
  <si>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</si>
  <si>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</si>
  <si>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</si>
  <si>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</si>
  <si>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</si>
  <si>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</si>
  <si>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</si>
  <si>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</si>
  <si>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</si>
  <si>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</si>
  <si>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</si>
  <si>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</si>
  <si>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</si>
  <si>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</si>
  <si>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</si>
  <si>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</si>
  <si>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</si>
  <si>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</si>
  <si>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</si>
  <si>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</si>
  <si>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</si>
  <si>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</si>
  <si>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</si>
  <si>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</si>
  <si>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</si>
  <si>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</si>
  <si>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</si>
  <si>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</si>
  <si>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</si>
  <si>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</si>
  <si>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</si>
  <si>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</si>
  <si>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</si>
  <si>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</si>
  <si>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</si>
  <si>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</si>
  <si>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</si>
  <si>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</si>
  <si>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</si>
  <si>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</si>
  <si>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</si>
  <si>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</si>
  <si>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</si>
  <si>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</si>
  <si>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</si>
  <si>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</si>
  <si>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</si>
  <si>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</si>
  <si>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</si>
  <si>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</si>
  <si>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</si>
  <si>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</si>
  <si>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</si>
  <si>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</si>
  <si>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</si>
  <si>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</si>
  <si>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</si>
  <si>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</si>
  <si>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</si>
  <si>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</si>
  <si>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</si>
  <si>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</si>
  <si>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</si>
  <si>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</si>
  <si>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</si>
  <si>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</si>
  <si>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</si>
  <si>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</si>
  <si>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</si>
  <si>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</si>
  <si>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</si>
  <si>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</si>
  <si>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</si>
  <si>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</si>
  <si>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</si>
  <si>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</si>
  <si>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</si>
  <si>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</si>
  <si>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</si>
  <si>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</si>
  <si>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</si>
  <si>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</si>
  <si>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</si>
  <si>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</si>
  <si>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</si>
  <si>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</si>
  <si>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</si>
  <si>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</si>
  <si>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</si>
  <si>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</si>
  <si>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</si>
  <si>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</si>
  <si>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</si>
  <si>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</si>
  <si>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</si>
  <si>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</si>
  <si>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</si>
  <si>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</si>
  <si>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</si>
  <si>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</si>
  <si>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</si>
  <si>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</si>
  <si>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</si>
  <si>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</si>
  <si>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</si>
  <si>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</si>
  <si>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</si>
  <si>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</si>
  <si>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</si>
  <si>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</si>
  <si>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</si>
  <si>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</si>
  <si>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</si>
  <si>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</si>
  <si>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</si>
  <si>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</si>
  <si>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</si>
  <si>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</si>
  <si>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</si>
  <si>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</si>
  <si>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</si>
  <si>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</si>
  <si>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</si>
  <si>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</si>
  <si>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</si>
  <si>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</si>
  <si>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</si>
  <si>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</si>
  <si>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</si>
  <si>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</si>
  <si>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</si>
  <si>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</si>
  <si>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</si>
  <si>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</si>
  <si>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</si>
  <si>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</si>
  <si>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</si>
  <si>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</si>
  <si>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</si>
  <si>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</si>
  <si>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</si>
  <si>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</si>
  <si>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</si>
  <si>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</si>
  <si>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</si>
  <si>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</si>
  <si>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</si>
  <si>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</si>
  <si>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</si>
  <si>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</si>
  <si>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</si>
  <si>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</si>
  <si>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</si>
  <si>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</si>
  <si>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</si>
  <si>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</si>
  <si>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</si>
  <si>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</si>
  <si>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</si>
  <si>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</si>
  <si>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</si>
  <si>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</si>
  <si>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</si>
  <si>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</si>
  <si>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</si>
  <si>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</si>
  <si>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</si>
  <si>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</si>
  <si>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</si>
  <si>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</si>
  <si>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</si>
  <si>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</si>
  <si>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</si>
  <si>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</si>
  <si>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</si>
  <si>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</si>
  <si>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</si>
  <si>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</si>
  <si>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</si>
  <si>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</si>
  <si>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</si>
  <si>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</si>
  <si>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</si>
  <si>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</si>
  <si>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</si>
  <si>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</si>
  <si>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</si>
  <si>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</si>
  <si>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</si>
  <si>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</si>
  <si>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</si>
  <si>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</si>
  <si>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</si>
  <si>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</si>
  <si>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</si>
  <si>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</si>
  <si>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</si>
  <si>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</si>
  <si>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</si>
  <si>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</si>
  <si>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</si>
  <si>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</si>
  <si>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</si>
  <si>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</si>
  <si>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</si>
  <si>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</si>
  <si>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</si>
  <si>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</si>
  <si>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</si>
  <si>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</si>
  <si>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</si>
  <si>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</si>
  <si>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</si>
  <si>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</si>
  <si>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</si>
  <si>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</si>
  <si>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</si>
  <si>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</si>
  <si>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</si>
  <si>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</si>
  <si>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</si>
  <si>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</si>
  <si>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</si>
  <si>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</si>
  <si>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</si>
  <si>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</si>
  <si>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</si>
  <si>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</si>
  <si>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</si>
  <si>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</si>
  <si>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</si>
  <si>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</si>
  <si>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</si>
  <si>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</si>
  <si>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</si>
  <si>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</si>
  <si>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</si>
  <si>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</si>
  <si>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</si>
  <si>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</si>
  <si>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</si>
  <si>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</si>
  <si>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</si>
  <si>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</si>
  <si>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</si>
  <si>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</si>
  <si>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</si>
  <si>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</si>
  <si>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</si>
  <si>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</si>
  <si>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</si>
  <si>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</si>
  <si>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</si>
  <si>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</si>
  <si>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</si>
  <si>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</si>
  <si>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</si>
  <si>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</si>
  <si>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</si>
  <si>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</si>
  <si>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</si>
  <si>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</si>
  <si>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</si>
  <si>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</si>
  <si>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</si>
  <si>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</si>
  <si>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</si>
  <si>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</si>
  <si>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</si>
  <si>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</si>
  <si>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</si>
  <si>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</si>
  <si>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</si>
  <si>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</si>
  <si>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</si>
  <si>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</si>
  <si>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</si>
  <si>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</si>
  <si>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</si>
  <si>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</si>
  <si>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</si>
  <si>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</si>
  <si>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</si>
  <si>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</si>
  <si>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</si>
  <si>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</si>
  <si>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</si>
  <si>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</si>
  <si>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</si>
  <si>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</si>
  <si>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</si>
  <si>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</si>
  <si>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</si>
  <si>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</si>
  <si>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</si>
  <si>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</si>
  <si>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</si>
  <si>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</si>
  <si>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</si>
  <si>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</si>
  <si>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</si>
  <si>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</si>
  <si>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</si>
  <si>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</si>
  <si>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</si>
  <si>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</si>
  <si>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</si>
  <si>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</si>
  <si>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</si>
  <si>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</si>
  <si>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</si>
  <si>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</si>
  <si>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</si>
  <si>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</si>
  <si>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</si>
  <si>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</si>
  <si>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</si>
  <si>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</si>
  <si>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</si>
  <si>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</si>
  <si>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</si>
  <si>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</si>
  <si>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</si>
  <si>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</si>
  <si>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</si>
  <si>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</si>
  <si>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</si>
  <si>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</si>
  <si>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</si>
  <si>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</si>
  <si>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</si>
  <si>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</si>
  <si>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</si>
  <si>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</si>
  <si>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</si>
  <si>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</si>
  <si>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</si>
  <si>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</si>
  <si>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</si>
  <si>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</si>
  <si>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</si>
  <si>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</si>
  <si>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</si>
  <si>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</si>
  <si>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</si>
  <si>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</si>
  <si>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</si>
  <si>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</si>
  <si>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</si>
  <si>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</si>
  <si>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</si>
  <si>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</si>
  <si>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</si>
  <si>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</si>
  <si>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</si>
  <si>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</si>
  <si>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</si>
  <si>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</si>
  <si>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</si>
  <si>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</si>
  <si>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</si>
  <si>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</si>
  <si>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</si>
  <si>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</si>
  <si>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</si>
  <si>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</si>
  <si>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</si>
  <si>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</si>
  <si>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</si>
  <si>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</si>
  <si>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</si>
  <si>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</si>
  <si>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</si>
  <si>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</si>
  <si>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</si>
  <si>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</si>
  <si>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</si>
  <si>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</si>
  <si>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</si>
  <si>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</si>
  <si>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</si>
  <si>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</si>
  <si>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</si>
  <si>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</si>
  <si>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</si>
  <si>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</si>
  <si>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</si>
  <si>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</si>
  <si>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</si>
  <si>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</si>
  <si>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</si>
  <si>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</si>
  <si>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</si>
  <si>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</si>
  <si>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</si>
  <si>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</si>
  <si>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</si>
  <si>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</si>
  <si>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</si>
  <si>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</si>
  <si>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</si>
  <si>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</si>
  <si>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</si>
  <si>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</si>
  <si>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</si>
  <si>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</si>
  <si>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</si>
  <si>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</si>
  <si>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</si>
  <si>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</si>
  <si>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</si>
  <si>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</si>
  <si>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</si>
  <si>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</si>
  <si>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</si>
  <si>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</si>
  <si>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</si>
  <si>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</si>
  <si>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</si>
  <si>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</si>
  <si>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</si>
  <si>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</si>
  <si>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</si>
  <si>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</si>
  <si>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</si>
  <si>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</si>
  <si>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</si>
  <si>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</si>
  <si>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</si>
  <si>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</si>
  <si>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</si>
  <si>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</si>
  <si>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</si>
  <si>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</si>
  <si>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</si>
  <si>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</si>
  <si>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</si>
  <si>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</si>
  <si>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</si>
  <si>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</si>
  <si>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</si>
  <si>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</si>
  <si>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</si>
  <si>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</si>
  <si>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</si>
  <si>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</si>
  <si>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</si>
  <si>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</si>
  <si>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</si>
  <si>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</si>
  <si>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</si>
  <si>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</si>
  <si>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</si>
  <si>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</si>
  <si>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</si>
  <si>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</si>
  <si>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</si>
  <si>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</si>
  <si>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</si>
  <si>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</si>
  <si>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</si>
  <si>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</si>
  <si>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</si>
  <si>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</si>
  <si>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</si>
  <si>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</si>
  <si>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</si>
  <si>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</si>
  <si>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</si>
  <si>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</si>
  <si>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</si>
  <si>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</si>
  <si>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</si>
  <si>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</si>
  <si>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</si>
  <si>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</si>
  <si>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</si>
  <si>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</si>
  <si>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</si>
  <si>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</si>
  <si>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</si>
  <si>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</si>
  <si>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</si>
  <si>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</si>
  <si>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</si>
  <si>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</si>
  <si>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</si>
  <si>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</si>
  <si>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</si>
  <si>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</si>
  <si>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</si>
  <si>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</si>
  <si>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</si>
  <si>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</si>
  <si>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</si>
  <si>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</si>
  <si>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</si>
  <si>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</si>
  <si>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</si>
  <si>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</si>
  <si>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</si>
  <si>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</si>
  <si>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</si>
  <si>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</si>
  <si>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</si>
  <si>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</si>
  <si>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</si>
  <si>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</si>
  <si>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</si>
  <si>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</si>
  <si>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</si>
  <si>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</si>
  <si>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</si>
  <si>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</si>
  <si>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</si>
  <si>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</si>
  <si>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</si>
  <si>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</si>
  <si>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</si>
  <si>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</si>
  <si>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</si>
  <si>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</si>
  <si>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</si>
  <si>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</si>
  <si>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</si>
  <si>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</si>
  <si>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</si>
  <si>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</si>
  <si>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</si>
  <si>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</si>
  <si>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</si>
  <si>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</si>
  <si>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</si>
  <si>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</si>
  <si>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</si>
  <si>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</si>
  <si>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</si>
  <si>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</si>
  <si>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</si>
  <si>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</si>
  <si>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</si>
  <si>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</si>
  <si>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</si>
  <si>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</si>
  <si>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</si>
  <si>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</si>
  <si>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</si>
  <si>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</si>
  <si>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</si>
  <si>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</si>
  <si>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</si>
  <si>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</si>
  <si>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</si>
  <si>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</si>
  <si>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</si>
  <si>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</si>
  <si>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</si>
  <si>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</si>
  <si>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</si>
  <si>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</si>
  <si>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</si>
  <si>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</si>
  <si>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</si>
  <si>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</si>
  <si>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</si>
  <si>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</si>
  <si>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</si>
  <si>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</si>
  <si>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</si>
  <si>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</si>
  <si>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</si>
  <si>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</si>
  <si>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</si>
  <si>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</si>
  <si>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</si>
  <si>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</si>
  <si>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</si>
  <si>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</si>
  <si>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</si>
  <si>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</si>
  <si>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</si>
  <si>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</si>
  <si>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</si>
  <si>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</si>
  <si>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</si>
  <si>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</si>
  <si>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</si>
  <si>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</si>
  <si>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</si>
  <si>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</si>
  <si>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</si>
  <si>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</si>
  <si>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</si>
  <si>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</si>
  <si>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</si>
  <si>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</si>
  <si>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</si>
  <si>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</si>
  <si>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</si>
  <si>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</si>
  <si>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</si>
  <si>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</si>
  <si>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</si>
  <si>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</si>
  <si>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</si>
  <si>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</si>
  <si>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</si>
  <si>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</si>
  <si>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</si>
  <si>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</si>
  <si>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</si>
  <si>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</si>
  <si>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</si>
  <si>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</si>
  <si>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</si>
  <si>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</si>
  <si>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</si>
  <si>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</si>
  <si>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</si>
  <si>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</si>
  <si>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</si>
  <si>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</si>
  <si>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</si>
  <si>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</si>
  <si>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</si>
  <si>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</si>
  <si>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</si>
  <si>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</si>
  <si>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</si>
  <si>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</si>
  <si>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</si>
  <si>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</si>
  <si>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</si>
  <si>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</si>
  <si>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</si>
  <si>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</si>
  <si>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</si>
  <si>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</si>
  <si>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</si>
  <si>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</si>
  <si>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</si>
  <si>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</si>
  <si>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</si>
  <si>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</si>
  <si>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</si>
  <si>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</si>
  <si>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</si>
  <si>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</si>
  <si>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</si>
  <si>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</si>
  <si>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</si>
  <si>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</si>
  <si>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</si>
  <si>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</si>
  <si>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</si>
  <si>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</si>
  <si>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</si>
  <si>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</si>
  <si>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</si>
  <si>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</si>
  <si>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</si>
  <si>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</si>
  <si>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</si>
  <si>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</si>
  <si>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</si>
  <si>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</si>
  <si>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</si>
  <si>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</si>
  <si>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</si>
  <si>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</si>
  <si>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</si>
  <si>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</si>
  <si>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</si>
  <si>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</si>
  <si>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</si>
  <si>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</si>
  <si>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</si>
  <si>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</si>
  <si>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</si>
  <si>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</si>
  <si>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</si>
  <si>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</si>
  <si>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</si>
  <si>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</si>
  <si>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</si>
  <si>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</si>
  <si>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</si>
  <si>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</si>
  <si>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</si>
  <si>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</si>
  <si>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</si>
  <si>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</si>
  <si>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</si>
  <si>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</si>
  <si>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</si>
  <si>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</si>
  <si>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</si>
  <si>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</si>
  <si>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</si>
  <si>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</si>
  <si>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</si>
  <si>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</si>
  <si>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</si>
  <si>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</si>
  <si>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</si>
  <si>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</si>
  <si>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</si>
  <si>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</si>
  <si>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</si>
  <si>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</si>
  <si>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</si>
  <si>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</si>
  <si>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</si>
  <si>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</si>
  <si>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</si>
  <si>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</si>
  <si>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</si>
  <si>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</si>
  <si>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</si>
  <si>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</si>
  <si>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</si>
  <si>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</si>
  <si>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</si>
  <si>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</si>
  <si>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</si>
  <si>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</si>
  <si>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</si>
  <si>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</si>
  <si>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</si>
  <si>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</si>
  <si>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</si>
  <si>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</si>
  <si>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</si>
  <si>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</si>
  <si>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</si>
  <si>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</si>
  <si>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</si>
  <si>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</si>
  <si>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</si>
  <si>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</si>
  <si>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</si>
  <si>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</si>
  <si>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</si>
  <si>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</si>
  <si>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</si>
  <si>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</si>
  <si>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</si>
  <si>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</si>
  <si>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</si>
  <si>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</si>
  <si>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</si>
  <si>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</si>
  <si>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</si>
  <si>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</si>
  <si>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</si>
  <si>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</si>
  <si>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</si>
  <si>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</si>
  <si>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</si>
  <si>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</si>
  <si>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</si>
  <si>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</si>
  <si>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</si>
  <si>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</si>
  <si>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</si>
  <si>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</si>
  <si>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</si>
  <si>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</si>
  <si>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</si>
  <si>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</si>
  <si>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</si>
  <si>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</si>
  <si>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</si>
  <si>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</si>
  <si>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</si>
  <si>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</si>
  <si>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</si>
  <si>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</si>
  <si>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</si>
  <si>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</si>
  <si>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</si>
  <si>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</si>
  <si>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</si>
  <si>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</si>
  <si>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</si>
  <si>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</si>
  <si>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</si>
  <si>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</si>
  <si>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</si>
  <si>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</si>
  <si>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</si>
  <si>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</si>
  <si>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</si>
  <si>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</si>
  <si>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</si>
  <si>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</si>
  <si>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</si>
  <si>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</si>
  <si>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</si>
  <si>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</si>
  <si>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</si>
  <si>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</si>
  <si>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</si>
  <si>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</si>
  <si>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</si>
  <si>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</si>
  <si>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</si>
  <si>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</si>
  <si>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</si>
  <si>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</si>
  <si>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</si>
  <si>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</si>
  <si>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</si>
  <si>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</si>
  <si>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</si>
  <si>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</si>
  <si>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</si>
  <si>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</si>
  <si>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</si>
  <si>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</si>
  <si>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</si>
  <si>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</si>
  <si>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</si>
  <si>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</si>
  <si>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</si>
  <si>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</si>
  <si>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</si>
  <si>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</si>
  <si>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</si>
  <si>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</si>
  <si>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</si>
  <si>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</si>
  <si>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</si>
  <si>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</si>
  <si>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</si>
  <si>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</si>
  <si>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</si>
  <si>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</si>
  <si>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</si>
  <si>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</si>
  <si>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</si>
  <si>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</si>
  <si>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</si>
  <si>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</si>
  <si>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</si>
  <si>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</si>
  <si>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</si>
  <si>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</si>
  <si>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</si>
  <si>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</si>
  <si>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</si>
  <si>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</si>
  <si>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</si>
  <si>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</si>
  <si>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</si>
  <si>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</si>
  <si>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</si>
  <si>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</si>
  <si>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</si>
  <si>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</si>
  <si>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</si>
  <si>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</si>
  <si>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</si>
  <si>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</si>
  <si>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</si>
  <si>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</si>
  <si>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</si>
  <si>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</si>
  <si>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</si>
  <si>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</si>
  <si>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</si>
  <si>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</si>
  <si>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</si>
  <si>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</si>
  <si>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</si>
  <si>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</si>
  <si>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</si>
  <si>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</si>
  <si>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</si>
  <si>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</si>
  <si>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</si>
  <si>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</si>
  <si>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</si>
  <si>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</si>
  <si>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</si>
  <si>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</si>
  <si>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</si>
  <si>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</si>
  <si>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</si>
  <si>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</si>
  <si>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</si>
  <si>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</si>
  <si>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</si>
  <si>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</si>
  <si>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</si>
  <si>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</si>
  <si>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</si>
  <si>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</si>
  <si>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</si>
  <si>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</si>
  <si>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</si>
  <si>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</si>
  <si>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</si>
  <si>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</si>
  <si>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</si>
  <si>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</si>
  <si>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</si>
  <si>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</si>
  <si>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</si>
  <si>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</si>
  <si>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</si>
  <si>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</si>
  <si>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</si>
  <si>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</si>
  <si>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</si>
  <si>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</si>
  <si>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</si>
  <si>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</si>
  <si>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</si>
  <si>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</si>
  <si>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</si>
  <si>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</si>
  <si>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</si>
  <si>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</si>
  <si>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</si>
  <si>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</si>
  <si>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</si>
  <si>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</si>
  <si>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</si>
  <si>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</si>
  <si>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</si>
  <si>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</si>
  <si>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</si>
  <si>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</si>
  <si>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</si>
  <si>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</si>
  <si>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</si>
  <si>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</si>
  <si>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</si>
  <si>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</si>
  <si>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</si>
  <si>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</si>
  <si>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</si>
  <si>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</si>
  <si>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</si>
  <si>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</si>
  <si>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</si>
  <si>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</si>
  <si>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</si>
  <si>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</si>
  <si>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</si>
  <si>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</si>
  <si>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</si>
  <si>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</si>
  <si>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</si>
  <si>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</si>
  <si>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</si>
  <si>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</si>
  <si>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</si>
  <si>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</si>
  <si>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</si>
  <si>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</si>
  <si>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</si>
  <si>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</si>
  <si>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</si>
  <si>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</si>
  <si>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</si>
  <si>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</si>
  <si>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</si>
  <si>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</si>
  <si>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</si>
  <si>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</si>
  <si>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</si>
  <si>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</si>
  <si>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</si>
  <si>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</si>
  <si>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</si>
  <si>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</si>
  <si>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</si>
  <si>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</si>
  <si>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</si>
  <si>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</si>
  <si>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</si>
  <si>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</si>
  <si>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</si>
  <si>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</si>
  <si>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</si>
  <si>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</si>
  <si>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</si>
  <si>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</si>
  <si>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</si>
  <si>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</si>
  <si>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</si>
  <si>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</si>
  <si>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</si>
  <si>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</si>
  <si>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</si>
  <si>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</si>
  <si>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</si>
  <si>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</si>
  <si>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</si>
  <si>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</si>
  <si>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</si>
  <si>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</si>
  <si>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</si>
  <si>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</si>
  <si>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</si>
  <si>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</si>
  <si>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</si>
  <si>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</si>
  <si>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</si>
  <si>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</si>
  <si>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</si>
  <si>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</si>
  <si>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</si>
  <si>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</si>
  <si>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</si>
  <si>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</si>
  <si>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</si>
  <si>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</si>
  <si>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</si>
  <si>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</si>
  <si>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</si>
  <si>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</si>
  <si>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</si>
  <si>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</si>
  <si>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</si>
  <si>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</si>
  <si>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</si>
  <si>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</si>
  <si>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</si>
  <si>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</si>
  <si>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</si>
  <si>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</si>
  <si>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</si>
  <si>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</si>
  <si>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</si>
  <si>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</si>
  <si>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</si>
  <si>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</si>
  <si>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</si>
  <si>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</si>
  <si>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</si>
  <si>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</si>
  <si>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</si>
  <si>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</si>
  <si>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</si>
  <si>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</si>
  <si>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</si>
  <si>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</si>
  <si>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</si>
  <si>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</si>
  <si>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</si>
  <si>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</si>
  <si>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</si>
  <si>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</si>
  <si>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</si>
  <si>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</si>
  <si>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</si>
  <si>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</si>
  <si>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</si>
  <si>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</si>
  <si>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</si>
  <si>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</si>
  <si>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</si>
  <si>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</si>
  <si>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</si>
  <si>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</si>
  <si>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</si>
  <si>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</si>
  <si>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</si>
  <si>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</si>
  <si>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</si>
  <si>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</si>
  <si>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</si>
  <si>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</si>
  <si>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</si>
  <si>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</si>
  <si>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</si>
  <si>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</si>
  <si>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</si>
  <si>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</si>
  <si>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</si>
  <si>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</si>
  <si>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</si>
  <si>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</si>
  <si>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</si>
  <si>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</si>
  <si>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</si>
  <si>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</si>
  <si>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</si>
  <si>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</si>
  <si>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</si>
  <si>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</si>
  <si>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</si>
  <si>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</si>
  <si>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</si>
  <si>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</si>
  <si>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</si>
  <si>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</si>
  <si>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</si>
  <si>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</si>
  <si>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</si>
  <si>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</si>
  <si>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</si>
  <si>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</si>
  <si>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ŠUVUB2501</t>
  </si>
  <si>
    <t>1/2025</t>
  </si>
  <si>
    <t>Bankový poplatok</t>
  </si>
  <si>
    <t>31320155</t>
  </si>
  <si>
    <t>VÚB, a.s.</t>
  </si>
  <si>
    <t>ŠUVUB2502</t>
  </si>
  <si>
    <t>2/2025</t>
  </si>
  <si>
    <t>ŠUVUB2503</t>
  </si>
  <si>
    <t>3/2025</t>
  </si>
  <si>
    <t>ŠUVUB2504</t>
  </si>
  <si>
    <t>4/2025</t>
  </si>
  <si>
    <t>ŠUVUB2505</t>
  </si>
  <si>
    <t>5/2025</t>
  </si>
  <si>
    <t>ID2025013</t>
  </si>
  <si>
    <t>RG285823986SK</t>
  </si>
  <si>
    <t>Poštovné</t>
  </si>
  <si>
    <t>36631124</t>
  </si>
  <si>
    <t>FD25024</t>
  </si>
  <si>
    <t>25FV1278</t>
  </si>
  <si>
    <t>štítky na poháre a medaile na M-SR v nohejbale jednotlivcov – muži, konaný dňa 28.6.2025</t>
  </si>
  <si>
    <t>46870733</t>
  </si>
  <si>
    <t>MAAD.sk, s.r.o.</t>
  </si>
  <si>
    <t>ID2025017</t>
  </si>
  <si>
    <t>RG285827841SK</t>
  </si>
  <si>
    <t>RG285829697SK</t>
  </si>
  <si>
    <t>ID2025007</t>
  </si>
  <si>
    <t>PPD č.2025-006</t>
  </si>
  <si>
    <t>štartovné Pohár žen Čakovice- Česká republika</t>
  </si>
  <si>
    <t>00538051</t>
  </si>
  <si>
    <t>TJ AVIA Čakovice, z.s.</t>
  </si>
  <si>
    <t>Majstrovstva SR juniori 31.5.2025,
 Diaková, počet zúčastnených: 31</t>
  </si>
  <si>
    <t>ID2025021</t>
  </si>
  <si>
    <t>5525</t>
  </si>
  <si>
    <t>pitný režim 30 ks voda 1,5 l</t>
  </si>
  <si>
    <t>31321826</t>
  </si>
  <si>
    <t>TESCO STORES SR, a.s.</t>
  </si>
  <si>
    <t>HVCV31052025</t>
  </si>
  <si>
    <t>Cestovné auto 2 osoby- účasť na podujatí</t>
  </si>
  <si>
    <t>Ing. Kováč Miroslav prezident</t>
  </si>
  <si>
    <t>Dotačné zasady  strava a hala</t>
  </si>
  <si>
    <t>ID2025018</t>
  </si>
  <si>
    <t>CP04042025</t>
  </si>
  <si>
    <t>Cestovné prezident Diaková - Bratislava a späť Slovenský olympijský a športový výbor Bratislava</t>
  </si>
  <si>
    <t>účasť na Zimný pohár žien 2024/2025 VELIM, Česká republika, 22.03.2025 , 4 osoby</t>
  </si>
  <si>
    <t>ID2025016</t>
  </si>
  <si>
    <t>HVCV22032025</t>
  </si>
  <si>
    <t>Cestovné auto Bratislava - Praha a späť- účasť na podujatí</t>
  </si>
  <si>
    <t>Gabriela Viňanská</t>
  </si>
  <si>
    <t>20250008100</t>
  </si>
  <si>
    <t xml:space="preserve">strava 4 osoby 1320 Kč </t>
  </si>
  <si>
    <t>61063355</t>
  </si>
  <si>
    <t>J.P. Praha s.r.o.</t>
  </si>
  <si>
    <t>PPD č.114/2025</t>
  </si>
  <si>
    <t>štartovné na turnaji 400 Kč</t>
  </si>
  <si>
    <t>Telocvičná jednota SOKOL VELIM</t>
  </si>
  <si>
    <t>účasť na Slovenský pohár v nohejbale juniorov 2025 , 15.3.2025, Zalužice, 35 osôb</t>
  </si>
  <si>
    <t>ID2025022</t>
  </si>
  <si>
    <t>HVCV15032025</t>
  </si>
  <si>
    <t>Cestovné auto 3 osoby- účasť na podujatí</t>
  </si>
  <si>
    <t>FD25023</t>
  </si>
  <si>
    <t>4326500060</t>
  </si>
  <si>
    <t>Prenájom športoviska10.05.2025</t>
  </si>
  <si>
    <t>00323560</t>
  </si>
  <si>
    <t>Mesto SNINA</t>
  </si>
  <si>
    <t>FD25009</t>
  </si>
  <si>
    <t>1815500079</t>
  </si>
  <si>
    <t>Prenájom športoviska19.01.2025</t>
  </si>
  <si>
    <t>00647209</t>
  </si>
  <si>
    <t>Mesto Vrútky</t>
  </si>
  <si>
    <t>FD25015</t>
  </si>
  <si>
    <t>92025</t>
  </si>
  <si>
    <t>Clenský príspevok 2025</t>
  </si>
  <si>
    <t>56252510</t>
  </si>
  <si>
    <t>Asociácia neuznaných športov Slovenskej republiky</t>
  </si>
  <si>
    <t>ID2025030</t>
  </si>
  <si>
    <t>Majstrovstva SR v nohejbale dvojíc a jednotlivcov juniori 2025 , Vrútky, 3.5.2025, 40 osob</t>
  </si>
  <si>
    <t>HVCV03052025</t>
  </si>
  <si>
    <t>Cestovné hráčom auto 2 osoby- účasť na podujatí</t>
  </si>
  <si>
    <t>229</t>
  </si>
  <si>
    <t>poháre , pitný režim</t>
  </si>
  <si>
    <t>30492921</t>
  </si>
  <si>
    <t>Ing. Michal Lamačka - Europen</t>
  </si>
  <si>
    <t>186</t>
  </si>
  <si>
    <t>strava 39 ks</t>
  </si>
  <si>
    <t>44704887</t>
  </si>
  <si>
    <t xml:space="preserve">  UNIstavMT, s.r.o.</t>
  </si>
  <si>
    <t>ID2025009</t>
  </si>
  <si>
    <t>2025</t>
  </si>
  <si>
    <t>UNION Internationale de Futnet</t>
  </si>
  <si>
    <t>ID2025028</t>
  </si>
  <si>
    <t>Reprezentačné sústredenie muži, juniori, Diaková, 01.06.2025, 27 osob</t>
  </si>
  <si>
    <t>HVCV01062025</t>
  </si>
  <si>
    <t>Cestovné hráčom auto 10 osôb- účasť na podujatí</t>
  </si>
  <si>
    <t>1841</t>
  </si>
  <si>
    <t>ubytovanie s ranajkami 5 osôb</t>
  </si>
  <si>
    <t xml:space="preserve">46578951 </t>
  </si>
  <si>
    <t xml:space="preserve">  Ján Thomka</t>
  </si>
  <si>
    <t>11</t>
  </si>
  <si>
    <t xml:space="preserve">občerstvenie </t>
  </si>
  <si>
    <t xml:space="preserve">36785571 </t>
  </si>
  <si>
    <t>SPORT SERVICE, s.r.o.</t>
  </si>
  <si>
    <t>9472</t>
  </si>
  <si>
    <t>ovocie banány, jablká</t>
  </si>
  <si>
    <t>35793783</t>
  </si>
  <si>
    <t>Lidl Slovenská republika, s.r.o.</t>
  </si>
  <si>
    <t>5524</t>
  </si>
  <si>
    <t>pitný režim 25 ks voda 1,5 l</t>
  </si>
  <si>
    <t>ID2025020</t>
  </si>
  <si>
    <t>Reprezentačné sústredenie muži, juniori, ženy, Vrútky, Diaková, 03-04.05.2025, 39 osob</t>
  </si>
  <si>
    <t>235</t>
  </si>
  <si>
    <t>strava 35 ks</t>
  </si>
  <si>
    <t>998</t>
  </si>
  <si>
    <t>pitný režim 48 ks voda 1,5 l</t>
  </si>
  <si>
    <t xml:space="preserve">33574359  </t>
  </si>
  <si>
    <t>Roman Vereš ROVER</t>
  </si>
  <si>
    <t>HVCV04052025</t>
  </si>
  <si>
    <t>Cestovné hráčom auto 10osôb- účasť na podujatí</t>
  </si>
  <si>
    <t>1054</t>
  </si>
  <si>
    <t>Kanister na vodu 10l</t>
  </si>
  <si>
    <t>36223611</t>
  </si>
  <si>
    <t>A-Z veľkoobchod, s.r.o.</t>
  </si>
  <si>
    <t>144</t>
  </si>
  <si>
    <t>ubytovanie 1 osoba, vecera a ranajky</t>
  </si>
  <si>
    <t>46267395</t>
  </si>
  <si>
    <t>4 TRAVEL s.r.o.</t>
  </si>
  <si>
    <t>ID2025012</t>
  </si>
  <si>
    <t>Slovenský pohár muzi 2025, Vrútky , 01.03.2025, 65 osôb</t>
  </si>
  <si>
    <t>FD25010</t>
  </si>
  <si>
    <t>1815500080</t>
  </si>
  <si>
    <t>Prenájom športoviska01.03.2025</t>
  </si>
  <si>
    <t>FD25011</t>
  </si>
  <si>
    <t>11250293</t>
  </si>
  <si>
    <t xml:space="preserve">pranie sport.oblečenia </t>
  </si>
  <si>
    <t>36001741</t>
  </si>
  <si>
    <t>ELASTIK-M, s.r.o.</t>
  </si>
  <si>
    <t>HVCV01032025</t>
  </si>
  <si>
    <t>Cestovné hráčom auto 8 osôb- účasť na podujatí</t>
  </si>
  <si>
    <t>strava 64 ks</t>
  </si>
  <si>
    <t>34</t>
  </si>
  <si>
    <t>strava 1 ks</t>
  </si>
  <si>
    <t>ŠUVUB2506</t>
  </si>
  <si>
    <t>6/2025</t>
  </si>
  <si>
    <t>ŠUVUB2507</t>
  </si>
  <si>
    <t>7/2025</t>
  </si>
  <si>
    <t>FD25026</t>
  </si>
  <si>
    <t>FUTNET 0014</t>
  </si>
  <si>
    <t>Ucastnícky poplatok 16 osob x 40 EUR</t>
  </si>
  <si>
    <t>34193925</t>
  </si>
  <si>
    <t>ASOCIATIA DE FUTNET</t>
  </si>
  <si>
    <t>FD25027</t>
  </si>
  <si>
    <t>FUTNET 0015</t>
  </si>
  <si>
    <t xml:space="preserve">Ucastnícky poplatok </t>
  </si>
  <si>
    <t>FD25031</t>
  </si>
  <si>
    <t>11250992</t>
  </si>
  <si>
    <t>FD25030</t>
  </si>
  <si>
    <t>25/0618</t>
  </si>
  <si>
    <t>stolové vlajky 30 ks</t>
  </si>
  <si>
    <t>36399906</t>
  </si>
  <si>
    <t>BPM SPORT, s.r.o.</t>
  </si>
  <si>
    <t>FD25033</t>
  </si>
  <si>
    <t>25/0554</t>
  </si>
  <si>
    <t>FD25028</t>
  </si>
  <si>
    <t>25070007</t>
  </si>
  <si>
    <t>prenájom vozidla RENAULT TRAFIC</t>
  </si>
  <si>
    <t>48315702</t>
  </si>
  <si>
    <t>ECO-RUBBER, s.r.o.</t>
  </si>
  <si>
    <t>g - rozvoj športov, ktoré nie sú uznanými podľa zákona č. 440/2015 Z. z.</t>
  </si>
  <si>
    <t>FD25025</t>
  </si>
  <si>
    <t>11250875</t>
  </si>
  <si>
    <t>11250214</t>
  </si>
  <si>
    <t>FD25006</t>
  </si>
  <si>
    <t>FD25032</t>
  </si>
  <si>
    <t>251455</t>
  </si>
  <si>
    <t>ID2025032</t>
  </si>
  <si>
    <t>HVCV10052025</t>
  </si>
  <si>
    <t>cestovné 2 rozhodcovia Slovenský pohár žiaci Snina</t>
  </si>
  <si>
    <t>ID2025027</t>
  </si>
  <si>
    <t>79216</t>
  </si>
  <si>
    <t>pitný režim 42 CZK</t>
  </si>
  <si>
    <t>ALBERT</t>
  </si>
  <si>
    <t>sustredenie rpre mužov , juniorov a žien Vsetín, 19.06.2025</t>
  </si>
  <si>
    <t>HVCV19062025</t>
  </si>
  <si>
    <t>ID2025024</t>
  </si>
  <si>
    <t>FACTURA 9347</t>
  </si>
  <si>
    <t>ID2025026</t>
  </si>
  <si>
    <t>ubytovanie  a ranajky 17 osôb+ poplatok Rumunsko</t>
  </si>
  <si>
    <t>Nohejbalový klub Martin</t>
  </si>
  <si>
    <t>prenájom športvej haly a pitný režim refundácia nákladov</t>
  </si>
  <si>
    <t>25200049</t>
  </si>
  <si>
    <t>FD25016</t>
  </si>
  <si>
    <t>42072417</t>
  </si>
  <si>
    <t>1818500131</t>
  </si>
  <si>
    <t>prenájom hala 03.-04.5.2025</t>
  </si>
  <si>
    <t>FD25029</t>
  </si>
  <si>
    <t>Nohejbalový klub Vsetín</t>
  </si>
  <si>
    <t>202507</t>
  </si>
  <si>
    <t>Ubytovanie a strava sústredenie Vsetín 19-22.6.25</t>
  </si>
  <si>
    <t>ID2025006</t>
  </si>
  <si>
    <t>244250001061</t>
  </si>
  <si>
    <t>reprezentačné sústredenie Vrútky 19.01.2025, 39 osôb</t>
  </si>
  <si>
    <t>pitný režim 42 ks 1,5l min. voda</t>
  </si>
  <si>
    <t>33574359</t>
  </si>
  <si>
    <t>Roman VEREŠ ROVRL</t>
  </si>
  <si>
    <t>BG 296728251-204367</t>
  </si>
  <si>
    <t>45433038</t>
  </si>
  <si>
    <t>D.L.D. gastro group, s.r.o.</t>
  </si>
  <si>
    <t>HVCV19012025</t>
  </si>
  <si>
    <t>cestovné hráčom</t>
  </si>
  <si>
    <t>jednorázový riad na podujatie</t>
  </si>
  <si>
    <t>Ing. Michal Lamačka-Europen</t>
  </si>
  <si>
    <t>FD25004</t>
  </si>
  <si>
    <t>VFA3250043</t>
  </si>
  <si>
    <t>nohejbalové lopty 50 ks</t>
  </si>
  <si>
    <t>49969820</t>
  </si>
  <si>
    <t>GALA a.s.</t>
  </si>
  <si>
    <t>FD25008</t>
  </si>
  <si>
    <t>0951</t>
  </si>
  <si>
    <t>ubytovanie a strava 03.07.-07.7 Rumunsko- 8 izieb na 4 noci</t>
  </si>
  <si>
    <t>RO22391350</t>
  </si>
  <si>
    <t>S.C. TRAVEL MANIA SRL</t>
  </si>
  <si>
    <t>ID2025034</t>
  </si>
  <si>
    <t>SP žiaci  10.5.2025  Snina</t>
  </si>
  <si>
    <t>NK Belá nad Cirochou</t>
  </si>
  <si>
    <t>51198827</t>
  </si>
  <si>
    <t>2025034</t>
  </si>
  <si>
    <t>doprava  Estérel Francúzsko letenky</t>
  </si>
  <si>
    <t>ID2025033</t>
  </si>
  <si>
    <t>ID25025035</t>
  </si>
  <si>
    <t xml:space="preserve"> AUSTIN Valach Vsetín pitný režim 202,80+394,20 CZK</t>
  </si>
  <si>
    <t>ID2025037</t>
  </si>
  <si>
    <t>pitný režim Rumunsko</t>
  </si>
  <si>
    <t xml:space="preserve">Vladimír Lenčák </t>
  </si>
  <si>
    <t>ID2025038</t>
  </si>
  <si>
    <t>Matus Racik</t>
  </si>
  <si>
    <t>cestovné Rumunsko</t>
  </si>
  <si>
    <t>NOHEJBALOVÝ KLUB DOBRÁ NIVA</t>
  </si>
  <si>
    <t>ID2025036</t>
  </si>
  <si>
    <t>ID2025039</t>
  </si>
  <si>
    <t>37950754</t>
  </si>
  <si>
    <t>MM SR Sliač strava 120 ks</t>
  </si>
  <si>
    <t>25605057</t>
  </si>
  <si>
    <t>HVCV07072025</t>
  </si>
  <si>
    <t>Cestovné Rumunsko</t>
  </si>
  <si>
    <t>8/2025</t>
  </si>
  <si>
    <t>ŠUVUB2508</t>
  </si>
  <si>
    <t>ID2025040</t>
  </si>
  <si>
    <t>Zimná nohejbalová liga NK Dobrá Niva</t>
  </si>
  <si>
    <t>ŠUVUB2509</t>
  </si>
  <si>
    <t>9/2025</t>
  </si>
  <si>
    <t>ID2025043</t>
  </si>
  <si>
    <t>MS sveta Modrice 2025, 20.11.-24.11.2025, počet zúčastnených: 10 , 2 tréneri, 1 rozhodca, 6 hráčok, 1 vedúca družstva</t>
  </si>
  <si>
    <t>Ubytovanie a strava</t>
  </si>
  <si>
    <t>Český nohejbalový svaz</t>
  </si>
  <si>
    <t>0045701989</t>
  </si>
  <si>
    <t>FD25038</t>
  </si>
  <si>
    <t>251915</t>
  </si>
  <si>
    <t>trofeje</t>
  </si>
  <si>
    <t>FD25037</t>
  </si>
  <si>
    <t>2025422</t>
  </si>
  <si>
    <t>strava 6 osôb</t>
  </si>
  <si>
    <t>Zasadnutie Vva KK komisie 04.10.2025, Martin, počet osôb: 6</t>
  </si>
  <si>
    <t>45944512</t>
  </si>
  <si>
    <t>MartInn, s.r.o.</t>
  </si>
  <si>
    <t>Reprezentačné sústredenie žien v Diakovej konanej dňa 4.10.2025 10 osob</t>
  </si>
  <si>
    <t>FD25036</t>
  </si>
  <si>
    <t>2025421</t>
  </si>
  <si>
    <t>strava 9 osôb</t>
  </si>
  <si>
    <t>FD25039</t>
  </si>
  <si>
    <t>25200078</t>
  </si>
  <si>
    <t>prenájom haly 04.10.2025 7 hodín</t>
  </si>
  <si>
    <t>36785571</t>
  </si>
  <si>
    <t>FD25035</t>
  </si>
  <si>
    <t>25FV1893</t>
  </si>
  <si>
    <t>ID2025041</t>
  </si>
  <si>
    <t>00542</t>
  </si>
  <si>
    <t>6 ks klaštorná 1,5 l</t>
  </si>
  <si>
    <t>00168980</t>
  </si>
  <si>
    <t>COOP JEDNOTA MARTIN, spotrebné družstvo</t>
  </si>
  <si>
    <t>ID2025042</t>
  </si>
  <si>
    <t>HVCV04102025</t>
  </si>
  <si>
    <t>cestovné 1 AUT</t>
  </si>
  <si>
    <t>FD25034</t>
  </si>
  <si>
    <t>102025175</t>
  </si>
  <si>
    <t>sportové tričko s potlačou 5 ks</t>
  </si>
  <si>
    <t>46738207</t>
  </si>
  <si>
    <t>COLOR PRINT Váhovce s.r.o.</t>
  </si>
  <si>
    <t>FD25040</t>
  </si>
  <si>
    <t>2025462</t>
  </si>
  <si>
    <t>FD25041</t>
  </si>
  <si>
    <t>25200083</t>
  </si>
  <si>
    <t>prenájom haly 19.10.2025 4,5 hodín</t>
  </si>
  <si>
    <t>ID2025044</t>
  </si>
  <si>
    <t>ID2025046</t>
  </si>
  <si>
    <t>pitný režim 90 ks x1,5 l Magnesia</t>
  </si>
  <si>
    <t>355</t>
  </si>
  <si>
    <t>D. L. D. gastro group, s.r.o.</t>
  </si>
  <si>
    <t>266</t>
  </si>
  <si>
    <t>HVCV18102025</t>
  </si>
  <si>
    <t>cestovné 2 auta</t>
  </si>
  <si>
    <t xml:space="preserve">VIKENDOVE DENNE MENU 9 ks      </t>
  </si>
  <si>
    <t>hromadné vyúčtovanie cestovného</t>
  </si>
  <si>
    <t xml:space="preserve"> COOP JEDNOTA MARTIN, spotrebné družstvo</t>
  </si>
  <si>
    <t>pitný režim Gemerka 12 ks</t>
  </si>
  <si>
    <t>0000541</t>
  </si>
  <si>
    <t xml:space="preserve">00168980 </t>
  </si>
  <si>
    <t>INFINITY reklama s.r.o.</t>
  </si>
  <si>
    <t>potlač textilu trička 1 osoba</t>
  </si>
  <si>
    <t>50436503</t>
  </si>
  <si>
    <t>0001</t>
  </si>
  <si>
    <t>ŠUVUB2510</t>
  </si>
  <si>
    <t>10/2025</t>
  </si>
  <si>
    <t>FD25044</t>
  </si>
  <si>
    <t>FD25043</t>
  </si>
  <si>
    <t>250100070</t>
  </si>
  <si>
    <t xml:space="preserve">strava </t>
  </si>
  <si>
    <t>prenájom haly 10600 CZK + poplatok 10 EUR</t>
  </si>
  <si>
    <t>ID2025047</t>
  </si>
  <si>
    <t>Reprezentačné sústredenie žien Modrice 07-09.11.2025 , 7 osôb</t>
  </si>
  <si>
    <t>hromadné vyúčtovanie cestovného 3 auta a 1 vlak</t>
  </si>
  <si>
    <t>ID2025048</t>
  </si>
  <si>
    <t>CP28102025</t>
  </si>
  <si>
    <t>cestovné Diakova - Bratislava a späť na Valné zhromaždenie Asociácie neuznaných športov 28.10.2025</t>
  </si>
  <si>
    <t>HVCV08112025</t>
  </si>
  <si>
    <t>1. Slovenskej nohejbalovej ligy mužov 2025 FINAL FOUR, konaného v dňoch 08.11.2025v Mestskej športovej hale Vrútky , 45 osôb- finále</t>
  </si>
  <si>
    <t>cestovné  Svit -Vrútky a späť</t>
  </si>
  <si>
    <t>UNIstavMT, s.r.o.</t>
  </si>
  <si>
    <t>strava 7 obedov</t>
  </si>
  <si>
    <t>FD25045</t>
  </si>
  <si>
    <t>1813500259</t>
  </si>
  <si>
    <t>prenájom hala 08.11.2025</t>
  </si>
  <si>
    <t>FD25046</t>
  </si>
  <si>
    <t>20250001</t>
  </si>
  <si>
    <t>prenájom hala 15-16.11.2025</t>
  </si>
  <si>
    <t>KOHUT EVENTS, s.r.o.</t>
  </si>
  <si>
    <t>ŠUVUB2511</t>
  </si>
  <si>
    <t>11/2025</t>
  </si>
  <si>
    <t>ID2025050</t>
  </si>
  <si>
    <t>RG285842971SK</t>
  </si>
  <si>
    <t>RG285842985SK</t>
  </si>
  <si>
    <t>ID2025049</t>
  </si>
  <si>
    <t>UNIF Futnet World Chamionships Women, Moďrice Česko 20.11.2025-24.11.2025, 10 osôb 2 tréneri, 1 rozhodca, 6 hráčov, 1 vedúci družstva</t>
  </si>
  <si>
    <t>cestovné 24.11.2025</t>
  </si>
  <si>
    <t>HVCV24112025</t>
  </si>
  <si>
    <t>Nádej pomoci- M sociálny podnik, s.r.o.</t>
  </si>
  <si>
    <t>56773528</t>
  </si>
  <si>
    <t>FD25047</t>
  </si>
  <si>
    <t>11250785</t>
  </si>
  <si>
    <t xml:space="preserve">pranie dresov </t>
  </si>
  <si>
    <t>05528798</t>
  </si>
  <si>
    <t>FD25048</t>
  </si>
  <si>
    <t>Valapo services s.r.o., Česká republika</t>
  </si>
  <si>
    <t>250100075</t>
  </si>
  <si>
    <t>FD25042</t>
  </si>
  <si>
    <t>1816500256</t>
  </si>
  <si>
    <t>prenájom hala 18.10.2025</t>
  </si>
  <si>
    <t>dotačné zásady cestovné</t>
  </si>
  <si>
    <t>ID2025052</t>
  </si>
  <si>
    <t>202501</t>
  </si>
  <si>
    <t>ID2025053</t>
  </si>
  <si>
    <t>36152706</t>
  </si>
  <si>
    <t>Športový klub LABOREC</t>
  </si>
  <si>
    <t>ID2025054</t>
  </si>
  <si>
    <t>ID2025055</t>
  </si>
  <si>
    <t>ID2025056</t>
  </si>
  <si>
    <t>ID2025057</t>
  </si>
  <si>
    <t>ID2025058</t>
  </si>
  <si>
    <t>ID2025059</t>
  </si>
  <si>
    <t>ID2025060</t>
  </si>
  <si>
    <t>ID2025061</t>
  </si>
  <si>
    <t>ID2025062</t>
  </si>
  <si>
    <t>ID2025063</t>
  </si>
  <si>
    <t>ID2025064</t>
  </si>
  <si>
    <t>202504</t>
  </si>
  <si>
    <t>202506</t>
  </si>
  <si>
    <t>202508</t>
  </si>
  <si>
    <t>202511</t>
  </si>
  <si>
    <t>202512</t>
  </si>
  <si>
    <t>202514</t>
  </si>
  <si>
    <t>202515</t>
  </si>
  <si>
    <t>202516</t>
  </si>
  <si>
    <t>202518</t>
  </si>
  <si>
    <t>202519</t>
  </si>
  <si>
    <t>202522</t>
  </si>
  <si>
    <t>35553251</t>
  </si>
  <si>
    <t>Košický atletický klub Jednota</t>
  </si>
  <si>
    <t>NK Martin</t>
  </si>
  <si>
    <t>31993583</t>
  </si>
  <si>
    <t>Nohejbalový klub  Revúca</t>
  </si>
  <si>
    <t>45793557</t>
  </si>
  <si>
    <t>Nohejbalový klub Ružomberok</t>
  </si>
  <si>
    <t>35647272</t>
  </si>
  <si>
    <t>NK Tornaľa</t>
  </si>
  <si>
    <t>42321301</t>
  </si>
  <si>
    <t>UTM Trebišov</t>
  </si>
  <si>
    <t>36079162</t>
  </si>
  <si>
    <t>NK AŠK Slávia Trnava</t>
  </si>
  <si>
    <t>37846124</t>
  </si>
  <si>
    <t>NK Vrbové</t>
  </si>
  <si>
    <t>TJ NK Zalužice</t>
  </si>
  <si>
    <t>dotačné zásady cestovné rozhodca</t>
  </si>
  <si>
    <t>Igor Hulín</t>
  </si>
  <si>
    <t>FD25049</t>
  </si>
  <si>
    <t>Nohejbalový klub Revúca</t>
  </si>
  <si>
    <t>12500001</t>
  </si>
  <si>
    <t>prenájom hala</t>
  </si>
  <si>
    <t>FD25051</t>
  </si>
  <si>
    <t>252265</t>
  </si>
  <si>
    <t>FD25060</t>
  </si>
  <si>
    <t>252342</t>
  </si>
  <si>
    <t xml:space="preserve">identifikačné karty rozhodcovia </t>
  </si>
  <si>
    <t>FD25061</t>
  </si>
  <si>
    <t>7902507391</t>
  </si>
  <si>
    <t>31565531</t>
  </si>
  <si>
    <t>IMI TRADE s.r.o.</t>
  </si>
  <si>
    <t>FD25050</t>
  </si>
  <si>
    <t>TRAIVA s.r.o.</t>
  </si>
  <si>
    <t>VF/2025/47299</t>
  </si>
  <si>
    <t>CZ25380141</t>
  </si>
  <si>
    <t>podlahová páska ihrisko</t>
  </si>
  <si>
    <t>FD25055</t>
  </si>
  <si>
    <t>karty a píšťalky pre rozhodcov</t>
  </si>
  <si>
    <t>25120007</t>
  </si>
  <si>
    <t>Ing. Peter Beňo - BERISS</t>
  </si>
  <si>
    <t>14265494</t>
  </si>
  <si>
    <t>FD25052</t>
  </si>
  <si>
    <t>250210146</t>
  </si>
  <si>
    <t>materiál označenie športoviska</t>
  </si>
  <si>
    <t>FD25058</t>
  </si>
  <si>
    <t>1819500282</t>
  </si>
  <si>
    <t>prenájom hala 13.12.2025</t>
  </si>
  <si>
    <t>18 ks polokošeľa</t>
  </si>
  <si>
    <t>20250016</t>
  </si>
  <si>
    <t>FD25001</t>
  </si>
  <si>
    <t>FD25057</t>
  </si>
  <si>
    <t>strava 13.12.2025 69 ks</t>
  </si>
  <si>
    <t>2025046</t>
  </si>
  <si>
    <t>Ferko Kiš - FerkoMedia Video marketing</t>
  </si>
  <si>
    <t>20250047</t>
  </si>
  <si>
    <t>FD25056</t>
  </si>
  <si>
    <t>videozáznam služby Prezidentský pohár</t>
  </si>
  <si>
    <t>40090779</t>
  </si>
  <si>
    <t>ekolky</t>
  </si>
  <si>
    <t>ID2025066</t>
  </si>
  <si>
    <t>11250920</t>
  </si>
  <si>
    <t>FD25059</t>
  </si>
  <si>
    <t>pranie odevov</t>
  </si>
  <si>
    <t>25/1453</t>
  </si>
  <si>
    <t>sublimovaný dres 7 ks</t>
  </si>
  <si>
    <t>FD25063</t>
  </si>
  <si>
    <t>2025052</t>
  </si>
  <si>
    <t>účtovné služby 2025</t>
  </si>
  <si>
    <t>35453290</t>
  </si>
  <si>
    <t>Ing. Kolesárová Miriam</t>
  </si>
  <si>
    <t>FD25065</t>
  </si>
  <si>
    <t>25/1459</t>
  </si>
  <si>
    <t>FD25064</t>
  </si>
  <si>
    <t>tašky, dresy</t>
  </si>
  <si>
    <t>ŠUVUB2512</t>
  </si>
  <si>
    <t>12/2025</t>
  </si>
  <si>
    <t>ID2025065</t>
  </si>
  <si>
    <t>vyúčtovnie PRESIDENT CUP</t>
  </si>
  <si>
    <t>Vianočný turnaj, Trnavský vianočný smeč</t>
  </si>
  <si>
    <t>ID2025067</t>
  </si>
  <si>
    <t>25200105</t>
  </si>
  <si>
    <t>FD25066</t>
  </si>
  <si>
    <t>prenájom hala 27.12.2025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</si>
</sst>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61" val="4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26"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1690</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1341</v>
      </c>
      <c r="C11" s="205"/>
      <c r="D11" s="205"/>
    </row>
    <row r="12" spans="1:4" s="18" customFormat="1" ht="20.45" customHeight="1" x14ac:dyDescent="0.2">
      <c r="A12" s="304" t="s">
        <v>1360</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1361</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1342</v>
      </c>
    </row>
    <row r="32" spans="1:4" ht="12.6" customHeight="1" x14ac:dyDescent="0.2"/>
    <row r="33" spans="1:3" ht="15.75" customHeight="1" x14ac:dyDescent="0.2">
      <c r="A33" s="19" t="s">
        <v>1343</v>
      </c>
    </row>
    <row r="34" spans="1:3" ht="12.6" customHeight="1" x14ac:dyDescent="0.2"/>
    <row r="35" spans="1:3" ht="51" x14ac:dyDescent="0.2">
      <c r="A35" s="19" t="s">
        <v>1345</v>
      </c>
    </row>
    <row r="36" spans="1:3" ht="12" customHeight="1" x14ac:dyDescent="0.2"/>
    <row r="37" spans="1:3" ht="25.5" x14ac:dyDescent="0.2">
      <c r="A37" s="271" t="s">
        <v>1344</v>
      </c>
    </row>
    <row r="39" spans="1:3" ht="76.5" x14ac:dyDescent="0.2">
      <c r="A39" s="23" t="s">
        <v>1346</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1347</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1348</v>
      </c>
    </row>
    <row r="49" spans="1:1" ht="12" customHeight="1" x14ac:dyDescent="0.2"/>
    <row r="50" spans="1:1" ht="38.25" x14ac:dyDescent="0.2">
      <c r="A50" s="19" t="s">
        <v>1349</v>
      </c>
    </row>
    <row r="51" spans="1:1" ht="12.75" customHeight="1" x14ac:dyDescent="0.2"/>
    <row r="52" spans="1:1" ht="76.5" x14ac:dyDescent="0.2">
      <c r="A52" s="19" t="s">
        <v>1350</v>
      </c>
    </row>
    <row r="53" spans="1:1" ht="12.75" customHeight="1" x14ac:dyDescent="0.2"/>
    <row r="54" spans="1:1" ht="38.25" x14ac:dyDescent="0.2">
      <c r="A54" s="19" t="s">
        <v>1351</v>
      </c>
    </row>
    <row r="56" spans="1:1" x14ac:dyDescent="0.2">
      <c r="A56" s="19" t="s">
        <v>16</v>
      </c>
    </row>
    <row r="58" spans="1:1" x14ac:dyDescent="0.2">
      <c r="A58" s="19" t="s">
        <v>17</v>
      </c>
    </row>
    <row r="60" spans="1:1" ht="121.7" customHeight="1" x14ac:dyDescent="0.2">
      <c r="A60" s="23" t="s">
        <v>1352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1371</v>
      </c>
    </row>
    <row r="73" spans="1:1" ht="38.25" x14ac:dyDescent="0.2">
      <c r="A73" s="23" t="s">
        <v>1372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1362</v>
      </c>
    </row>
    <row r="96" spans="1:2" x14ac:dyDescent="0.2">
      <c r="A96" s="23"/>
    </row>
    <row r="97" spans="1:4" x14ac:dyDescent="0.2">
      <c r="A97" s="260" t="s">
        <v>40</v>
      </c>
    </row>
    <row r="98" spans="1:4" ht="68.45" customHeight="1" x14ac:dyDescent="0.2">
      <c r="A98" s="23" t="s">
        <v>1363</v>
      </c>
    </row>
    <row r="99" spans="1:4" x14ac:dyDescent="0.2">
      <c r="A99" s="23"/>
    </row>
    <row r="100" spans="1:4" x14ac:dyDescent="0.2">
      <c r="A100" s="260" t="s">
        <v>41</v>
      </c>
    </row>
    <row r="101" spans="1:4" ht="89.25" x14ac:dyDescent="0.2">
      <c r="A101" s="23" t="s">
        <v>1364</v>
      </c>
    </row>
    <row r="102" spans="1:4" x14ac:dyDescent="0.2">
      <c r="A102" s="23"/>
    </row>
    <row r="103" spans="1:4" x14ac:dyDescent="0.2">
      <c r="A103" s="297" t="s">
        <v>42</v>
      </c>
    </row>
    <row r="104" spans="1:4" ht="51" x14ac:dyDescent="0.2">
      <c r="A104" s="23" t="s">
        <v>1365</v>
      </c>
    </row>
    <row r="105" spans="1:4" x14ac:dyDescent="0.2">
      <c r="A105" s="23"/>
      <c r="B105" s="20" t="s">
        <v>43</v>
      </c>
    </row>
    <row r="106" spans="1:4" x14ac:dyDescent="0.2">
      <c r="A106" s="260" t="s">
        <v>44</v>
      </c>
    </row>
    <row r="107" spans="1:4" ht="71.25" customHeight="1" x14ac:dyDescent="0.2">
      <c r="A107" s="19" t="s">
        <v>1366</v>
      </c>
    </row>
    <row r="108" spans="1:4" ht="38.25" x14ac:dyDescent="0.2">
      <c r="A108" s="19" t="s">
        <v>1356</v>
      </c>
    </row>
    <row r="109" spans="1:4" ht="25.5" x14ac:dyDescent="0.2">
      <c r="A109" s="19" t="s">
        <v>45</v>
      </c>
    </row>
    <row r="110" spans="1:4" ht="10.5" customHeight="1" x14ac:dyDescent="0.2">
      <c r="D110" s="20" t="s">
        <v>43</v>
      </c>
    </row>
    <row r="111" spans="1:4" ht="99.75" customHeight="1" x14ac:dyDescent="0.2">
      <c r="A111" s="23" t="s">
        <v>1355</v>
      </c>
    </row>
    <row r="112" spans="1:4" ht="25.5" x14ac:dyDescent="0.2">
      <c r="A112" s="19" t="s">
        <v>1354</v>
      </c>
    </row>
    <row r="114" spans="1:2" ht="178.5" x14ac:dyDescent="0.2">
      <c r="A114" s="23" t="s">
        <v>1367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1368</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1357</v>
      </c>
    </row>
    <row r="133" spans="1:1" ht="61.5" customHeight="1" x14ac:dyDescent="0.2">
      <c r="A133" s="303" t="s">
        <v>1369</v>
      </c>
    </row>
    <row r="134" spans="1:1" x14ac:dyDescent="0.2">
      <c r="A134" s="260" t="s">
        <v>1370</v>
      </c>
    </row>
    <row r="135" spans="1:1" ht="102" x14ac:dyDescent="0.2">
      <c r="A135" s="303" t="s">
        <v>1358</v>
      </c>
    </row>
    <row r="136" spans="1:1" x14ac:dyDescent="0.2">
      <c r="A136"/>
    </row>
    <row r="137" spans="1:1" ht="71.45" customHeight="1" x14ac:dyDescent="0.2">
      <c r="A137" s="302" t="s">
        <v>1359</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Slovenská nohejbalová asociácia, Olympijské námestie 14290/1, Bratislava, 831 04</v>
      </c>
      <c r="B1" s="368"/>
      <c r="C1" s="368"/>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
      <c r="E4" s="370"/>
      <c r="F4" s="370"/>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c r="N6" s="137" t="str">
        <f t="shared" si="0"/>
        <v>f - plnenie úloh verejného záujmu v športe</v>
      </c>
      <c r="O6" s="137" t="s">
        <v>349</v>
      </c>
      <c r="P6" s="137" t="str">
        <f>Spolu!B22</f>
        <v>plnenie úloh verejného záujmu v športe</v>
      </c>
    </row>
    <row r="7" spans="1:16" x14ac:dyDescent="0.2">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3" t="s">
        <v>1293</v>
      </c>
      <c r="C14" s="374"/>
      <c r="F14" s="313"/>
      <c r="N14" s="137" t="str">
        <f t="shared" si="0"/>
        <v xml:space="preserve">n - </v>
      </c>
      <c r="O14" s="137" t="s">
        <v>364</v>
      </c>
    </row>
    <row r="15" spans="1:16" ht="34.35" customHeight="1" x14ac:dyDescent="0.2">
      <c r="A15" s="139" t="s">
        <v>1294</v>
      </c>
      <c r="B15" s="373"/>
      <c r="C15" s="374"/>
      <c r="F15" s="376"/>
      <c r="N15" s="137" t="str">
        <f t="shared" si="0"/>
        <v xml:space="preserve">o - </v>
      </c>
      <c r="O15" s="137" t="s">
        <v>365</v>
      </c>
    </row>
    <row r="16" spans="1:16" x14ac:dyDescent="0.2">
      <c r="A16" s="139" t="s">
        <v>1278</v>
      </c>
      <c r="B16" s="142">
        <f>F8</f>
        <v>0</v>
      </c>
      <c r="C16" s="137"/>
      <c r="F16" s="376"/>
      <c r="N16" s="137" t="str">
        <f t="shared" si="0"/>
        <v xml:space="preserve">p - </v>
      </c>
      <c r="O16" s="137" t="s">
        <v>366</v>
      </c>
    </row>
    <row r="17" spans="1:16" ht="32.1" customHeight="1" x14ac:dyDescent="0.2">
      <c r="A17" s="139" t="s">
        <v>1281</v>
      </c>
      <c r="B17" s="142">
        <f>F9</f>
        <v>0</v>
      </c>
      <c r="C17" s="137"/>
      <c r="F17" s="376"/>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30806887</v>
      </c>
      <c r="F19" s="145" t="s">
        <v>1279</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5" t="s">
        <v>1286</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7" t="s">
        <v>1299</v>
      </c>
      <c r="B2" s="377"/>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V3</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45991</v>
      </c>
      <c r="D1" s="26"/>
      <c r="G1" s="252">
        <v>45688</v>
      </c>
    </row>
    <row r="2" spans="1:7" ht="15" x14ac:dyDescent="0.25">
      <c r="A2" s="28"/>
      <c r="B2" s="28"/>
      <c r="G2" s="252">
        <v>45716</v>
      </c>
    </row>
    <row r="3" spans="1:7" ht="14.25" x14ac:dyDescent="0.2">
      <c r="A3" s="30" t="s">
        <v>312</v>
      </c>
      <c r="B3" s="326" t="str">
        <f>INDEX(Adr!B:B,Doklady!B102+1)</f>
        <v>Slovenská nohejbalová asociácia</v>
      </c>
      <c r="C3" s="326"/>
      <c r="D3" s="326"/>
      <c r="G3" s="252">
        <v>45747</v>
      </c>
    </row>
    <row r="4" spans="1:7" ht="14.25" x14ac:dyDescent="0.2">
      <c r="A4" s="30" t="s">
        <v>313</v>
      </c>
      <c r="B4" s="29" t="str">
        <f>RIGHT("0000"&amp;INDEX(Adr!A:A,Doklady!B102+1),8)</f>
        <v>30806887</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46100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46100</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2"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9" t="s">
        <v>329</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INDEX(Adr!B2:B151,Doklady!B102)</f>
        <v>Slovenská nohejbalová asociácia</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30806887</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3">
        <f>+I39-I42+I44-I47</f>
        <v>0</v>
      </c>
      <c r="F11" s="354"/>
      <c r="J11" s="176"/>
      <c r="L11" s="161">
        <f>L41</f>
        <v>2</v>
      </c>
      <c r="M11" s="118"/>
      <c r="N11" s="118"/>
      <c r="O11" s="118"/>
      <c r="P11" s="118"/>
      <c r="Q11" s="118"/>
      <c r="R11" s="118"/>
      <c r="S11" s="118"/>
    </row>
    <row r="12" spans="1:26" ht="18" x14ac:dyDescent="0.25">
      <c r="A12" s="69" t="s">
        <v>321</v>
      </c>
      <c r="B12" s="70" t="s">
        <v>322</v>
      </c>
      <c r="C12" s="126">
        <f>SUMIF(FP!J:J,Doklady!$B$1&amp;A12,FP!D:D)</f>
        <v>46100</v>
      </c>
      <c r="D12" s="126">
        <f>C12-E12</f>
        <v>46100</v>
      </c>
      <c r="E12" s="345">
        <f>SUMIF(K:K,A12,I:I)</f>
        <v>0</v>
      </c>
      <c r="F12" s="346"/>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0" t="s">
        <v>340</v>
      </c>
      <c r="C17" s="340"/>
      <c r="D17" s="340"/>
      <c r="E17" s="340"/>
      <c r="F17" s="340"/>
      <c r="G17" s="340"/>
      <c r="H17" s="340"/>
      <c r="I17" s="73">
        <f>SUMIF(FP!I:I,Doklady!$B$1&amp;A17,FP!D:D)</f>
        <v>0</v>
      </c>
      <c r="T17" s="86"/>
    </row>
    <row r="18" spans="1:20" x14ac:dyDescent="0.2">
      <c r="A18" s="135" t="s">
        <v>341</v>
      </c>
      <c r="B18" s="340" t="s">
        <v>342</v>
      </c>
      <c r="C18" s="340"/>
      <c r="D18" s="340"/>
      <c r="E18" s="340"/>
      <c r="F18" s="340"/>
      <c r="G18" s="340"/>
      <c r="H18" s="340"/>
      <c r="I18" s="73">
        <f>SUMIF(FP!I:I,Doklady!$B$1&amp;A18,FP!D:D)</f>
        <v>0</v>
      </c>
    </row>
    <row r="19" spans="1:20" x14ac:dyDescent="0.2">
      <c r="A19" s="115" t="s">
        <v>343</v>
      </c>
      <c r="B19" s="340" t="s">
        <v>344</v>
      </c>
      <c r="C19" s="340"/>
      <c r="D19" s="340"/>
      <c r="E19" s="340"/>
      <c r="F19" s="340"/>
      <c r="G19" s="340"/>
      <c r="H19" s="340"/>
      <c r="I19" s="73">
        <f>SUMIF(FP!I:I,Doklady!$B$1&amp;A19,FP!D:D)</f>
        <v>0</v>
      </c>
    </row>
    <row r="20" spans="1:20" x14ac:dyDescent="0.2">
      <c r="A20" s="135" t="s">
        <v>345</v>
      </c>
      <c r="B20" s="334" t="s">
        <v>346</v>
      </c>
      <c r="C20" s="335"/>
      <c r="D20" s="335"/>
      <c r="E20" s="335"/>
      <c r="F20" s="335"/>
      <c r="G20" s="335"/>
      <c r="H20" s="336"/>
      <c r="I20" s="73">
        <f>SUMIF(FP!I:I,Doklady!$B$1&amp;A20,FP!D:D)</f>
        <v>0</v>
      </c>
      <c r="T20" s="86"/>
    </row>
    <row r="21" spans="1:20" x14ac:dyDescent="0.2">
      <c r="A21" s="115" t="s">
        <v>347</v>
      </c>
      <c r="B21" s="334" t="s">
        <v>348</v>
      </c>
      <c r="C21" s="335"/>
      <c r="D21" s="335"/>
      <c r="E21" s="335"/>
      <c r="F21" s="335"/>
      <c r="G21" s="335"/>
      <c r="H21" s="336"/>
      <c r="I21" s="73">
        <f>SUMIF(FP!I:I,Doklady!$B$1&amp;A21,FP!D:D)</f>
        <v>0</v>
      </c>
      <c r="T21" s="86"/>
    </row>
    <row r="22" spans="1:20" x14ac:dyDescent="0.2">
      <c r="A22" s="135" t="s">
        <v>349</v>
      </c>
      <c r="B22" s="341" t="s">
        <v>350</v>
      </c>
      <c r="C22" s="342"/>
      <c r="D22" s="342"/>
      <c r="E22" s="342"/>
      <c r="F22" s="342"/>
      <c r="G22" s="342"/>
      <c r="H22" s="343"/>
      <c r="I22" s="73">
        <f>SUMIF(FP!I:I,Doklady!$B$1&amp;A22,FP!D:D)</f>
        <v>0</v>
      </c>
      <c r="T22" s="86"/>
    </row>
    <row r="23" spans="1:20" x14ac:dyDescent="0.2">
      <c r="A23" s="115" t="s">
        <v>351</v>
      </c>
      <c r="B23" s="334" t="s">
        <v>352</v>
      </c>
      <c r="C23" s="335"/>
      <c r="D23" s="335"/>
      <c r="E23" s="335"/>
      <c r="F23" s="335"/>
      <c r="G23" s="335"/>
      <c r="H23" s="336"/>
      <c r="I23" s="73">
        <f>SUMIF(FP!I:I,Doklady!$B$1&amp;A23,FP!D:D)</f>
        <v>46100</v>
      </c>
      <c r="T23" s="86"/>
    </row>
    <row r="24" spans="1:20" x14ac:dyDescent="0.2">
      <c r="A24" s="135" t="s">
        <v>353</v>
      </c>
      <c r="B24" s="334" t="s">
        <v>354</v>
      </c>
      <c r="C24" s="335"/>
      <c r="D24" s="335"/>
      <c r="E24" s="335"/>
      <c r="F24" s="335"/>
      <c r="G24" s="335"/>
      <c r="H24" s="336"/>
      <c r="I24" s="73">
        <f>SUMIF(FP!I:I,Doklady!$B$1&amp;A24,FP!D:D)</f>
        <v>0</v>
      </c>
      <c r="T24" s="86"/>
    </row>
    <row r="25" spans="1:20" x14ac:dyDescent="0.2">
      <c r="A25" s="115" t="s">
        <v>355</v>
      </c>
      <c r="B25" s="357" t="s">
        <v>2282</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1687</v>
      </c>
      <c r="D38" s="68" t="s">
        <v>1688</v>
      </c>
      <c r="E38" s="68" t="s">
        <v>1689</v>
      </c>
      <c r="F38" s="68" t="s">
        <v>1686</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46100</v>
      </c>
      <c r="D53" s="73">
        <f>IF(A53&lt;&gt;"",Doklady!I1-Doklady!J1,"")</f>
        <v>46828.55</v>
      </c>
      <c r="E53" s="73">
        <f>IF(A53&lt;&gt;"",MIN(D53,C53)*Doklady!C1/(1-Doklady!C1),"")</f>
        <v>0</v>
      </c>
      <c r="F53" s="71">
        <f>IF(A53&lt;&gt;"",Doklady!J1,"")</f>
        <v>0</v>
      </c>
      <c r="G53" s="73">
        <f>+IFERROR(HLOOKUP(IF(RIGHT(B53,15)="bežné transfery",LEFT(B53,LEN(B53)-18),0),$J$40:$K$42,3,0),MIN(C53,D53))</f>
        <v>46100</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46100</v>
      </c>
      <c r="D130" s="228">
        <f t="shared" ref="D130:I130" si="9">SUM(D53:D129)</f>
        <v>46828.55</v>
      </c>
      <c r="E130" s="228">
        <f t="shared" si="9"/>
        <v>0</v>
      </c>
      <c r="F130" s="228">
        <f t="shared" si="9"/>
        <v>0</v>
      </c>
      <c r="G130" s="228">
        <f t="shared" si="9"/>
        <v>46100</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60"/>
      <c r="E140" s="360"/>
      <c r="F140" s="360"/>
      <c r="G140" s="360"/>
      <c r="H140" s="360"/>
      <c r="I140" s="360"/>
      <c r="J140" s="85"/>
    </row>
    <row r="141" spans="1:26" ht="68.25" customHeight="1" x14ac:dyDescent="0.2">
      <c r="A141" s="9"/>
      <c r="B141" s="283" t="s">
        <v>393</v>
      </c>
      <c r="C141" s="214"/>
      <c r="D141" s="344" t="s">
        <v>394</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250" zoomScaleNormal="100" workbookViewId="0">
      <selection activeCell="G269" sqref="G26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g - rozvoj športov, ktoré nie sú uznanými podľa zákona č. 440/2015 Z. z.</v>
      </c>
      <c r="B1" s="232" t="str">
        <f>INDEX(Adr!A:A,B102+1)</f>
        <v>30806887</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46828.55</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142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61" t="s">
        <v>329</v>
      </c>
      <c r="B100" s="361"/>
      <c r="C100" s="361"/>
      <c r="D100" s="361"/>
      <c r="E100" s="361"/>
      <c r="F100" s="361"/>
      <c r="G100" s="361"/>
      <c r="H100" s="361"/>
      <c r="I100" s="363" t="s">
        <v>2271</v>
      </c>
      <c r="J100" s="363"/>
      <c r="K100" s="89"/>
    </row>
    <row r="101" spans="1:25" ht="15.75" x14ac:dyDescent="0.25">
      <c r="A101" s="361"/>
      <c r="B101" s="361"/>
      <c r="C101" s="361"/>
      <c r="D101" s="361"/>
      <c r="E101" s="361"/>
      <c r="F101" s="361"/>
      <c r="G101" s="361"/>
      <c r="H101" s="361"/>
      <c r="I101" s="362">
        <v>45887</v>
      </c>
      <c r="J101" s="362"/>
    </row>
    <row r="102" spans="1:25" ht="14.25" x14ac:dyDescent="0.2">
      <c r="A102" s="249" t="s">
        <v>399</v>
      </c>
      <c r="B102" s="250">
        <v>61</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2459</v>
      </c>
      <c r="B107" s="14" t="s">
        <v>2293</v>
      </c>
      <c r="C107" s="14" t="s">
        <v>2294</v>
      </c>
      <c r="D107" s="16">
        <v>45688</v>
      </c>
      <c r="E107" s="16"/>
      <c r="F107" s="14" t="s">
        <v>2295</v>
      </c>
      <c r="G107" s="14" t="s">
        <v>2296</v>
      </c>
      <c r="H107" s="14" t="s">
        <v>2297</v>
      </c>
      <c r="I107" s="15">
        <v>8</v>
      </c>
      <c r="J107" s="77">
        <v>4</v>
      </c>
      <c r="K107" s="92"/>
    </row>
    <row r="108" spans="1:25" ht="22.5" x14ac:dyDescent="0.2">
      <c r="A108" s="14" t="s">
        <v>2459</v>
      </c>
      <c r="B108" s="14" t="s">
        <v>2298</v>
      </c>
      <c r="C108" s="14" t="s">
        <v>2299</v>
      </c>
      <c r="D108" s="16">
        <v>45716</v>
      </c>
      <c r="E108" s="16"/>
      <c r="F108" s="14" t="s">
        <v>2295</v>
      </c>
      <c r="G108" s="14" t="s">
        <v>2296</v>
      </c>
      <c r="H108" s="14" t="s">
        <v>2297</v>
      </c>
      <c r="I108" s="15">
        <v>8.25</v>
      </c>
      <c r="J108" s="77">
        <v>4</v>
      </c>
      <c r="K108" s="92"/>
    </row>
    <row r="109" spans="1:25" ht="22.5" x14ac:dyDescent="0.2">
      <c r="A109" s="14" t="s">
        <v>2459</v>
      </c>
      <c r="B109" s="14" t="s">
        <v>2300</v>
      </c>
      <c r="C109" s="14" t="s">
        <v>2301</v>
      </c>
      <c r="D109" s="16">
        <v>45747</v>
      </c>
      <c r="E109" s="16"/>
      <c r="F109" s="14" t="s">
        <v>2295</v>
      </c>
      <c r="G109" s="14" t="s">
        <v>2296</v>
      </c>
      <c r="H109" s="14" t="s">
        <v>2297</v>
      </c>
      <c r="I109" s="15">
        <v>8</v>
      </c>
      <c r="J109" s="77">
        <v>4</v>
      </c>
      <c r="K109" s="92"/>
    </row>
    <row r="110" spans="1:25" ht="22.5" x14ac:dyDescent="0.2">
      <c r="A110" s="14" t="s">
        <v>2459</v>
      </c>
      <c r="B110" s="14" t="s">
        <v>2302</v>
      </c>
      <c r="C110" s="14" t="s">
        <v>2303</v>
      </c>
      <c r="D110" s="16">
        <v>45777</v>
      </c>
      <c r="E110" s="16"/>
      <c r="F110" s="14" t="s">
        <v>2295</v>
      </c>
      <c r="G110" s="14" t="s">
        <v>2296</v>
      </c>
      <c r="H110" s="14" t="s">
        <v>2297</v>
      </c>
      <c r="I110" s="15">
        <v>8</v>
      </c>
      <c r="J110" s="77">
        <v>4</v>
      </c>
      <c r="K110" s="92"/>
    </row>
    <row r="111" spans="1:25" ht="22.5" x14ac:dyDescent="0.2">
      <c r="A111" s="14" t="s">
        <v>2459</v>
      </c>
      <c r="B111" s="14" t="s">
        <v>2304</v>
      </c>
      <c r="C111" s="14" t="s">
        <v>2305</v>
      </c>
      <c r="D111" s="16">
        <v>45808</v>
      </c>
      <c r="E111" s="16"/>
      <c r="F111" s="14" t="s">
        <v>2295</v>
      </c>
      <c r="G111" s="14" t="s">
        <v>2296</v>
      </c>
      <c r="H111" s="14" t="s">
        <v>2297</v>
      </c>
      <c r="I111" s="15">
        <v>8</v>
      </c>
      <c r="J111" s="77">
        <v>4</v>
      </c>
      <c r="K111" s="92"/>
    </row>
    <row r="112" spans="1:25" ht="22.5" x14ac:dyDescent="0.2">
      <c r="A112" s="14" t="s">
        <v>2459</v>
      </c>
      <c r="B112" s="14" t="s">
        <v>2306</v>
      </c>
      <c r="C112" s="14" t="s">
        <v>2307</v>
      </c>
      <c r="D112" s="16">
        <v>45709</v>
      </c>
      <c r="E112" s="16">
        <v>45834</v>
      </c>
      <c r="F112" s="14" t="s">
        <v>2308</v>
      </c>
      <c r="G112" s="14" t="s">
        <v>2309</v>
      </c>
      <c r="H112" s="14" t="s">
        <v>152</v>
      </c>
      <c r="I112" s="15">
        <v>5.6</v>
      </c>
      <c r="J112" s="77">
        <v>4</v>
      </c>
      <c r="K112" s="92"/>
    </row>
    <row r="113" spans="1:11" ht="33.75" x14ac:dyDescent="0.2">
      <c r="A113" s="14" t="s">
        <v>2459</v>
      </c>
      <c r="B113" s="14" t="s">
        <v>2310</v>
      </c>
      <c r="C113" s="14" t="s">
        <v>2311</v>
      </c>
      <c r="D113" s="16">
        <v>45834</v>
      </c>
      <c r="E113" s="16"/>
      <c r="F113" s="14" t="s">
        <v>2312</v>
      </c>
      <c r="G113" s="14" t="s">
        <v>2313</v>
      </c>
      <c r="H113" s="14" t="s">
        <v>2314</v>
      </c>
      <c r="I113" s="15">
        <v>6.46</v>
      </c>
      <c r="J113" s="77"/>
      <c r="K113" s="92"/>
    </row>
    <row r="114" spans="1:11" ht="22.5" x14ac:dyDescent="0.2">
      <c r="A114" s="14" t="s">
        <v>2459</v>
      </c>
      <c r="B114" s="14" t="s">
        <v>2315</v>
      </c>
      <c r="C114" s="14" t="s">
        <v>2316</v>
      </c>
      <c r="D114" s="16">
        <v>45751</v>
      </c>
      <c r="E114" s="16">
        <v>45834</v>
      </c>
      <c r="F114" s="14" t="s">
        <v>2308</v>
      </c>
      <c r="G114" s="14" t="s">
        <v>2309</v>
      </c>
      <c r="H114" s="14" t="s">
        <v>152</v>
      </c>
      <c r="I114" s="15">
        <v>4</v>
      </c>
      <c r="J114" s="77">
        <v>4</v>
      </c>
      <c r="K114" s="92"/>
    </row>
    <row r="115" spans="1:11" ht="22.5" x14ac:dyDescent="0.2">
      <c r="A115" s="14" t="s">
        <v>2459</v>
      </c>
      <c r="B115" s="14" t="s">
        <v>2315</v>
      </c>
      <c r="C115" s="14" t="s">
        <v>2317</v>
      </c>
      <c r="D115" s="16">
        <v>45793</v>
      </c>
      <c r="E115" s="16">
        <v>45834</v>
      </c>
      <c r="F115" s="14" t="s">
        <v>2308</v>
      </c>
      <c r="G115" s="14" t="s">
        <v>2309</v>
      </c>
      <c r="H115" s="14" t="s">
        <v>152</v>
      </c>
      <c r="I115" s="15">
        <v>4</v>
      </c>
      <c r="J115" s="77">
        <v>4</v>
      </c>
      <c r="K115" s="92"/>
    </row>
    <row r="116" spans="1:11" ht="22.5" x14ac:dyDescent="0.2">
      <c r="A116" s="14" t="s">
        <v>2459</v>
      </c>
      <c r="B116" s="14" t="s">
        <v>2318</v>
      </c>
      <c r="C116" s="14" t="s">
        <v>2319</v>
      </c>
      <c r="D116" s="16">
        <v>45675</v>
      </c>
      <c r="E116" s="16">
        <v>45834</v>
      </c>
      <c r="F116" s="14" t="s">
        <v>2320</v>
      </c>
      <c r="G116" s="14" t="s">
        <v>2321</v>
      </c>
      <c r="H116" s="14" t="s">
        <v>2322</v>
      </c>
      <c r="I116" s="15">
        <v>24</v>
      </c>
      <c r="J116" s="77"/>
      <c r="K116" s="92"/>
    </row>
    <row r="117" spans="1:11" ht="22.5" x14ac:dyDescent="0.2">
      <c r="A117" s="14" t="s">
        <v>2459</v>
      </c>
      <c r="B117" s="14"/>
      <c r="C117" s="14"/>
      <c r="D117" s="16"/>
      <c r="E117" s="16"/>
      <c r="F117" s="14" t="s">
        <v>2323</v>
      </c>
      <c r="G117" s="14"/>
      <c r="H117" s="14"/>
      <c r="I117" s="15"/>
      <c r="J117" s="77"/>
      <c r="K117" s="92"/>
    </row>
    <row r="118" spans="1:11" ht="22.5" x14ac:dyDescent="0.2">
      <c r="A118" s="14" t="s">
        <v>2459</v>
      </c>
      <c r="B118" s="14" t="s">
        <v>2324</v>
      </c>
      <c r="C118" s="14" t="s">
        <v>2325</v>
      </c>
      <c r="D118" s="16">
        <v>45805</v>
      </c>
      <c r="E118" s="16">
        <v>45834</v>
      </c>
      <c r="F118" s="14" t="s">
        <v>2326</v>
      </c>
      <c r="G118" s="14" t="s">
        <v>2327</v>
      </c>
      <c r="H118" s="14" t="s">
        <v>2328</v>
      </c>
      <c r="I118" s="15">
        <v>16.2</v>
      </c>
      <c r="J118" s="77"/>
      <c r="K118" s="92"/>
    </row>
    <row r="119" spans="1:11" ht="22.5" x14ac:dyDescent="0.2">
      <c r="A119" s="14" t="s">
        <v>2459</v>
      </c>
      <c r="B119" s="14" t="s">
        <v>2324</v>
      </c>
      <c r="C119" s="14" t="s">
        <v>2329</v>
      </c>
      <c r="D119" s="16">
        <v>45808</v>
      </c>
      <c r="E119" s="16">
        <v>45834</v>
      </c>
      <c r="F119" s="14" t="s">
        <v>2330</v>
      </c>
      <c r="G119" s="14"/>
      <c r="H119" s="14" t="s">
        <v>2331</v>
      </c>
      <c r="I119" s="15">
        <v>122</v>
      </c>
      <c r="J119" s="77"/>
      <c r="K119" s="92"/>
    </row>
    <row r="120" spans="1:11" ht="22.5" x14ac:dyDescent="0.2">
      <c r="A120" s="14" t="s">
        <v>2459</v>
      </c>
      <c r="B120" s="14" t="s">
        <v>2324</v>
      </c>
      <c r="C120" s="14"/>
      <c r="D120" s="16"/>
      <c r="E120" s="16">
        <v>45834</v>
      </c>
      <c r="F120" s="14" t="s">
        <v>2332</v>
      </c>
      <c r="G120" s="14"/>
      <c r="H120" s="14"/>
      <c r="I120" s="15">
        <v>400</v>
      </c>
      <c r="J120" s="77"/>
      <c r="K120" s="92"/>
    </row>
    <row r="121" spans="1:11" ht="33.75" x14ac:dyDescent="0.2">
      <c r="A121" s="14" t="s">
        <v>2459</v>
      </c>
      <c r="B121" s="14" t="s">
        <v>2333</v>
      </c>
      <c r="C121" s="14" t="s">
        <v>2334</v>
      </c>
      <c r="D121" s="16">
        <v>45834</v>
      </c>
      <c r="E121" s="16"/>
      <c r="F121" s="14" t="s">
        <v>2335</v>
      </c>
      <c r="G121" s="14"/>
      <c r="H121" s="14" t="s">
        <v>2331</v>
      </c>
      <c r="I121" s="15">
        <v>141.44</v>
      </c>
      <c r="J121" s="77">
        <v>4</v>
      </c>
      <c r="K121" s="92"/>
    </row>
    <row r="122" spans="1:11" ht="33.75" x14ac:dyDescent="0.2">
      <c r="A122" s="14" t="s">
        <v>2459</v>
      </c>
      <c r="B122" s="14"/>
      <c r="C122" s="14"/>
      <c r="D122" s="16"/>
      <c r="E122" s="16"/>
      <c r="F122" s="14" t="s">
        <v>2336</v>
      </c>
      <c r="G122" s="14"/>
      <c r="H122" s="14"/>
      <c r="I122" s="15"/>
      <c r="J122" s="77"/>
      <c r="K122" s="92"/>
    </row>
    <row r="123" spans="1:11" ht="22.5" x14ac:dyDescent="0.2">
      <c r="A123" s="14" t="s">
        <v>2459</v>
      </c>
      <c r="B123" s="14" t="s">
        <v>2337</v>
      </c>
      <c r="C123" s="14" t="s">
        <v>2338</v>
      </c>
      <c r="D123" s="16">
        <v>45834</v>
      </c>
      <c r="E123" s="16"/>
      <c r="F123" s="14" t="s">
        <v>2339</v>
      </c>
      <c r="G123" s="14"/>
      <c r="H123" s="14" t="s">
        <v>2340</v>
      </c>
      <c r="I123" s="15">
        <v>90</v>
      </c>
      <c r="J123" s="77"/>
      <c r="K123" s="92"/>
    </row>
    <row r="124" spans="1:11" ht="22.5" x14ac:dyDescent="0.2">
      <c r="A124" s="14" t="s">
        <v>2459</v>
      </c>
      <c r="B124" s="14" t="s">
        <v>2337</v>
      </c>
      <c r="C124" s="14" t="s">
        <v>2341</v>
      </c>
      <c r="D124" s="16">
        <v>45738</v>
      </c>
      <c r="E124" s="16">
        <v>45834</v>
      </c>
      <c r="F124" s="14" t="s">
        <v>2342</v>
      </c>
      <c r="G124" s="14" t="s">
        <v>2343</v>
      </c>
      <c r="H124" s="14" t="s">
        <v>2344</v>
      </c>
      <c r="I124" s="15">
        <v>54.2</v>
      </c>
      <c r="J124" s="77"/>
      <c r="K124" s="92"/>
    </row>
    <row r="125" spans="1:11" ht="22.5" x14ac:dyDescent="0.2">
      <c r="A125" s="14" t="s">
        <v>2459</v>
      </c>
      <c r="B125" s="14" t="s">
        <v>2337</v>
      </c>
      <c r="C125" s="14" t="s">
        <v>2345</v>
      </c>
      <c r="D125" s="16">
        <v>45738</v>
      </c>
      <c r="E125" s="16">
        <v>45834</v>
      </c>
      <c r="F125" s="14" t="s">
        <v>2346</v>
      </c>
      <c r="G125" s="14"/>
      <c r="H125" s="14" t="s">
        <v>2347</v>
      </c>
      <c r="I125" s="15">
        <v>16</v>
      </c>
      <c r="J125" s="77"/>
      <c r="K125" s="92"/>
    </row>
    <row r="126" spans="1:11" ht="33.75" x14ac:dyDescent="0.2">
      <c r="A126" s="14" t="s">
        <v>2459</v>
      </c>
      <c r="B126" s="14"/>
      <c r="C126" s="14"/>
      <c r="D126" s="16"/>
      <c r="E126" s="16"/>
      <c r="F126" s="14" t="s">
        <v>2348</v>
      </c>
      <c r="G126" s="14"/>
      <c r="H126" s="14"/>
      <c r="I126" s="15"/>
      <c r="J126" s="77"/>
      <c r="K126" s="92"/>
    </row>
    <row r="127" spans="1:11" ht="22.5" x14ac:dyDescent="0.2">
      <c r="A127" s="14" t="s">
        <v>2459</v>
      </c>
      <c r="B127" s="14" t="s">
        <v>2349</v>
      </c>
      <c r="C127" s="14" t="s">
        <v>2350</v>
      </c>
      <c r="D127" s="16">
        <v>45731</v>
      </c>
      <c r="E127" s="16">
        <v>45834</v>
      </c>
      <c r="F127" s="14" t="s">
        <v>2351</v>
      </c>
      <c r="G127" s="14"/>
      <c r="H127" s="14" t="s">
        <v>2331</v>
      </c>
      <c r="I127" s="15">
        <v>208</v>
      </c>
      <c r="J127" s="77"/>
      <c r="K127" s="92"/>
    </row>
    <row r="128" spans="1:11" ht="22.5" x14ac:dyDescent="0.2">
      <c r="A128" s="14" t="s">
        <v>2459</v>
      </c>
      <c r="B128" s="14" t="s">
        <v>2352</v>
      </c>
      <c r="C128" s="14" t="s">
        <v>2353</v>
      </c>
      <c r="D128" s="16">
        <v>45834</v>
      </c>
      <c r="E128" s="16"/>
      <c r="F128" s="14" t="s">
        <v>2354</v>
      </c>
      <c r="G128" s="14" t="s">
        <v>2355</v>
      </c>
      <c r="H128" s="14" t="s">
        <v>2356</v>
      </c>
      <c r="I128" s="15">
        <v>307</v>
      </c>
      <c r="J128" s="77"/>
      <c r="K128" s="92"/>
    </row>
    <row r="129" spans="1:11" ht="22.5" x14ac:dyDescent="0.2">
      <c r="A129" s="14" t="s">
        <v>2459</v>
      </c>
      <c r="B129" s="14"/>
      <c r="C129" s="14"/>
      <c r="D129" s="16"/>
      <c r="E129" s="16"/>
      <c r="F129" s="14"/>
      <c r="G129" s="14"/>
      <c r="H129" s="14"/>
      <c r="I129" s="15"/>
      <c r="J129" s="77"/>
      <c r="K129" s="92"/>
    </row>
    <row r="130" spans="1:11" ht="22.5" x14ac:dyDescent="0.2">
      <c r="A130" s="14" t="s">
        <v>2459</v>
      </c>
      <c r="B130" s="14" t="s">
        <v>2357</v>
      </c>
      <c r="C130" s="14" t="s">
        <v>2358</v>
      </c>
      <c r="D130" s="16">
        <v>45723</v>
      </c>
      <c r="E130" s="16">
        <v>45834</v>
      </c>
      <c r="F130" s="14" t="s">
        <v>2359</v>
      </c>
      <c r="G130" s="14" t="s">
        <v>2360</v>
      </c>
      <c r="H130" s="14" t="s">
        <v>2361</v>
      </c>
      <c r="I130" s="15">
        <v>350</v>
      </c>
      <c r="J130" s="77"/>
      <c r="K130" s="92"/>
    </row>
    <row r="131" spans="1:11" ht="22.5" x14ac:dyDescent="0.2">
      <c r="A131" s="14" t="s">
        <v>2459</v>
      </c>
      <c r="B131" s="14" t="s">
        <v>2362</v>
      </c>
      <c r="C131" s="14" t="s">
        <v>2363</v>
      </c>
      <c r="D131" s="16">
        <v>45790</v>
      </c>
      <c r="E131" s="16">
        <v>45834</v>
      </c>
      <c r="F131" s="14" t="s">
        <v>2364</v>
      </c>
      <c r="G131" s="14" t="s">
        <v>2365</v>
      </c>
      <c r="H131" s="14" t="s">
        <v>2366</v>
      </c>
      <c r="I131" s="15">
        <v>415</v>
      </c>
      <c r="J131" s="77"/>
      <c r="K131" s="92"/>
    </row>
    <row r="132" spans="1:11" ht="33.75" x14ac:dyDescent="0.2">
      <c r="A132" s="14" t="s">
        <v>2459</v>
      </c>
      <c r="B132" s="14" t="s">
        <v>2367</v>
      </c>
      <c r="C132" s="14"/>
      <c r="D132" s="16"/>
      <c r="E132" s="16"/>
      <c r="F132" s="14" t="s">
        <v>2368</v>
      </c>
      <c r="G132" s="14"/>
      <c r="H132" s="14"/>
      <c r="I132" s="15"/>
      <c r="J132" s="77"/>
      <c r="K132" s="92"/>
    </row>
    <row r="133" spans="1:11" ht="22.5" x14ac:dyDescent="0.2">
      <c r="A133" s="14" t="s">
        <v>2459</v>
      </c>
      <c r="B133" s="14" t="s">
        <v>2367</v>
      </c>
      <c r="C133" s="14" t="s">
        <v>2369</v>
      </c>
      <c r="D133" s="16">
        <v>45780</v>
      </c>
      <c r="E133" s="16">
        <v>45834</v>
      </c>
      <c r="F133" s="14" t="s">
        <v>2370</v>
      </c>
      <c r="G133" s="14"/>
      <c r="H133" s="14" t="s">
        <v>2331</v>
      </c>
      <c r="I133" s="15">
        <v>140</v>
      </c>
      <c r="J133" s="77"/>
      <c r="K133" s="92"/>
    </row>
    <row r="134" spans="1:11" ht="22.5" x14ac:dyDescent="0.2">
      <c r="A134" s="14" t="s">
        <v>2459</v>
      </c>
      <c r="B134" s="14" t="s">
        <v>2367</v>
      </c>
      <c r="C134" s="14" t="s">
        <v>2371</v>
      </c>
      <c r="D134" s="16">
        <v>45776</v>
      </c>
      <c r="E134" s="16">
        <v>45834</v>
      </c>
      <c r="F134" s="14" t="s">
        <v>2372</v>
      </c>
      <c r="G134" s="14" t="s">
        <v>2373</v>
      </c>
      <c r="H134" s="14" t="s">
        <v>2374</v>
      </c>
      <c r="I134" s="15">
        <v>14.4</v>
      </c>
      <c r="J134" s="77"/>
      <c r="K134" s="92"/>
    </row>
    <row r="135" spans="1:11" ht="22.5" x14ac:dyDescent="0.2">
      <c r="A135" s="14" t="s">
        <v>2459</v>
      </c>
      <c r="B135" s="14" t="s">
        <v>2367</v>
      </c>
      <c r="C135" s="14" t="s">
        <v>2375</v>
      </c>
      <c r="D135" s="16">
        <v>45780</v>
      </c>
      <c r="E135" s="16">
        <v>45834</v>
      </c>
      <c r="F135" s="14" t="s">
        <v>2376</v>
      </c>
      <c r="G135" s="14" t="s">
        <v>2377</v>
      </c>
      <c r="H135" s="14" t="s">
        <v>2378</v>
      </c>
      <c r="I135" s="15">
        <v>315</v>
      </c>
      <c r="J135" s="77"/>
      <c r="K135" s="92"/>
    </row>
    <row r="136" spans="1:11" ht="22.5" x14ac:dyDescent="0.2">
      <c r="A136" s="14" t="s">
        <v>2459</v>
      </c>
      <c r="B136" s="14" t="s">
        <v>2379</v>
      </c>
      <c r="C136" s="14" t="s">
        <v>2380</v>
      </c>
      <c r="D136" s="16">
        <v>45707</v>
      </c>
      <c r="E136" s="16">
        <v>45834</v>
      </c>
      <c r="F136" s="14" t="s">
        <v>2364</v>
      </c>
      <c r="G136" s="14"/>
      <c r="H136" s="14" t="s">
        <v>2381</v>
      </c>
      <c r="I136" s="15">
        <v>500</v>
      </c>
      <c r="J136" s="77"/>
      <c r="K136" s="92"/>
    </row>
    <row r="137" spans="1:11" ht="22.5" x14ac:dyDescent="0.2">
      <c r="A137" s="14" t="s">
        <v>2459</v>
      </c>
      <c r="B137" s="14"/>
      <c r="C137" s="14"/>
      <c r="D137" s="16"/>
      <c r="E137" s="16"/>
      <c r="F137" s="14"/>
      <c r="G137" s="14"/>
      <c r="H137" s="14"/>
      <c r="I137" s="15"/>
      <c r="J137" s="77"/>
      <c r="K137" s="92"/>
    </row>
    <row r="138" spans="1:11" ht="22.5" x14ac:dyDescent="0.2">
      <c r="A138" s="14" t="s">
        <v>2459</v>
      </c>
      <c r="B138" s="14" t="s">
        <v>2382</v>
      </c>
      <c r="C138" s="14"/>
      <c r="D138" s="16"/>
      <c r="E138" s="16"/>
      <c r="F138" s="14" t="s">
        <v>2383</v>
      </c>
      <c r="G138" s="14"/>
      <c r="H138" s="14"/>
      <c r="I138" s="15"/>
      <c r="J138" s="77"/>
      <c r="K138" s="92"/>
    </row>
    <row r="139" spans="1:11" ht="22.5" x14ac:dyDescent="0.2">
      <c r="A139" s="14" t="s">
        <v>2459</v>
      </c>
      <c r="B139" s="14" t="s">
        <v>2382</v>
      </c>
      <c r="C139" s="14" t="s">
        <v>2384</v>
      </c>
      <c r="D139" s="16">
        <v>45809</v>
      </c>
      <c r="E139" s="16">
        <v>45834</v>
      </c>
      <c r="F139" s="14" t="s">
        <v>2385</v>
      </c>
      <c r="G139" s="14"/>
      <c r="H139" s="14" t="s">
        <v>2331</v>
      </c>
      <c r="I139" s="15">
        <f>360.5+73.4</f>
        <v>433.9</v>
      </c>
      <c r="J139" s="77"/>
      <c r="K139" s="92"/>
    </row>
    <row r="140" spans="1:11" ht="22.5" x14ac:dyDescent="0.2">
      <c r="A140" s="14" t="s">
        <v>2459</v>
      </c>
      <c r="B140" s="14" t="s">
        <v>2382</v>
      </c>
      <c r="C140" s="14" t="s">
        <v>2386</v>
      </c>
      <c r="D140" s="16">
        <v>45808</v>
      </c>
      <c r="E140" s="16">
        <v>45834</v>
      </c>
      <c r="F140" s="14" t="s">
        <v>2387</v>
      </c>
      <c r="G140" s="14" t="s">
        <v>2388</v>
      </c>
      <c r="H140" s="14" t="s">
        <v>2389</v>
      </c>
      <c r="I140" s="15">
        <v>190</v>
      </c>
      <c r="J140" s="77"/>
      <c r="K140" s="92"/>
    </row>
    <row r="141" spans="1:11" ht="22.5" x14ac:dyDescent="0.2">
      <c r="A141" s="14" t="s">
        <v>2459</v>
      </c>
      <c r="B141" s="14" t="s">
        <v>2382</v>
      </c>
      <c r="C141" s="14" t="s">
        <v>2390</v>
      </c>
      <c r="D141" s="16">
        <v>45809</v>
      </c>
      <c r="E141" s="16">
        <v>45834</v>
      </c>
      <c r="F141" s="14" t="s">
        <v>2391</v>
      </c>
      <c r="G141" s="14" t="s">
        <v>2392</v>
      </c>
      <c r="H141" s="14" t="s">
        <v>2393</v>
      </c>
      <c r="I141" s="15">
        <v>8.3000000000000007</v>
      </c>
      <c r="J141" s="77"/>
      <c r="K141" s="92"/>
    </row>
    <row r="142" spans="1:11" ht="22.5" x14ac:dyDescent="0.2">
      <c r="A142" s="14" t="s">
        <v>2459</v>
      </c>
      <c r="B142" s="14" t="s">
        <v>2382</v>
      </c>
      <c r="C142" s="14" t="s">
        <v>2394</v>
      </c>
      <c r="D142" s="16">
        <v>45807</v>
      </c>
      <c r="E142" s="16">
        <v>45834</v>
      </c>
      <c r="F142" s="14" t="s">
        <v>2395</v>
      </c>
      <c r="G142" s="14" t="s">
        <v>2396</v>
      </c>
      <c r="H142" s="14" t="s">
        <v>2397</v>
      </c>
      <c r="I142" s="15">
        <v>9.6</v>
      </c>
      <c r="J142" s="77"/>
      <c r="K142" s="92"/>
    </row>
    <row r="143" spans="1:11" ht="22.5" x14ac:dyDescent="0.2">
      <c r="A143" s="14" t="s">
        <v>2459</v>
      </c>
      <c r="B143" s="14" t="s">
        <v>2382</v>
      </c>
      <c r="C143" s="14" t="s">
        <v>2398</v>
      </c>
      <c r="D143" s="16">
        <v>45805</v>
      </c>
      <c r="E143" s="16">
        <v>45834</v>
      </c>
      <c r="F143" s="14" t="s">
        <v>2399</v>
      </c>
      <c r="G143" s="14" t="s">
        <v>2327</v>
      </c>
      <c r="H143" s="14" t="s">
        <v>2328</v>
      </c>
      <c r="I143" s="15">
        <v>13.5</v>
      </c>
      <c r="J143" s="77"/>
      <c r="K143" s="92"/>
    </row>
    <row r="144" spans="1:11" ht="22.5" x14ac:dyDescent="0.2">
      <c r="A144" s="14" t="s">
        <v>2459</v>
      </c>
      <c r="B144" s="14"/>
      <c r="C144" s="14"/>
      <c r="D144" s="16"/>
      <c r="E144" s="16"/>
      <c r="F144" s="14"/>
      <c r="G144" s="14"/>
      <c r="H144" s="14"/>
      <c r="I144" s="15"/>
      <c r="J144" s="77"/>
      <c r="K144" s="92"/>
    </row>
    <row r="145" spans="1:11" ht="33.75" x14ac:dyDescent="0.2">
      <c r="A145" s="14" t="s">
        <v>2459</v>
      </c>
      <c r="B145" s="14" t="s">
        <v>2400</v>
      </c>
      <c r="C145" s="14"/>
      <c r="D145" s="16"/>
      <c r="E145" s="16"/>
      <c r="F145" s="14" t="s">
        <v>2401</v>
      </c>
      <c r="G145" s="14"/>
      <c r="H145" s="14"/>
      <c r="I145" s="15"/>
      <c r="J145" s="77"/>
      <c r="K145" s="92"/>
    </row>
    <row r="146" spans="1:11" ht="22.5" x14ac:dyDescent="0.2">
      <c r="A146" s="14" t="s">
        <v>2459</v>
      </c>
      <c r="B146" s="14" t="s">
        <v>2400</v>
      </c>
      <c r="C146" s="14" t="s">
        <v>2402</v>
      </c>
      <c r="D146" s="16">
        <v>45781</v>
      </c>
      <c r="E146" s="16">
        <v>45834</v>
      </c>
      <c r="F146" s="14" t="s">
        <v>2403</v>
      </c>
      <c r="G146" s="14" t="s">
        <v>2377</v>
      </c>
      <c r="H146" s="14" t="s">
        <v>2378</v>
      </c>
      <c r="I146" s="15">
        <v>315</v>
      </c>
      <c r="J146" s="77"/>
      <c r="K146" s="92"/>
    </row>
    <row r="147" spans="1:11" ht="22.5" x14ac:dyDescent="0.2">
      <c r="A147" s="14" t="s">
        <v>2459</v>
      </c>
      <c r="B147" s="14" t="s">
        <v>2400</v>
      </c>
      <c r="C147" s="14" t="s">
        <v>2404</v>
      </c>
      <c r="D147" s="16">
        <v>45777</v>
      </c>
      <c r="E147" s="16">
        <v>45834</v>
      </c>
      <c r="F147" s="14" t="s">
        <v>2405</v>
      </c>
      <c r="G147" s="14" t="s">
        <v>2406</v>
      </c>
      <c r="H147" s="14" t="s">
        <v>2407</v>
      </c>
      <c r="I147" s="15">
        <v>34</v>
      </c>
      <c r="J147" s="77"/>
      <c r="K147" s="92"/>
    </row>
    <row r="148" spans="1:11" ht="22.5" x14ac:dyDescent="0.2">
      <c r="A148" s="14" t="s">
        <v>2459</v>
      </c>
      <c r="B148" s="14" t="s">
        <v>2400</v>
      </c>
      <c r="C148" s="14" t="s">
        <v>2408</v>
      </c>
      <c r="D148" s="16">
        <v>45781</v>
      </c>
      <c r="E148" s="16">
        <v>45834</v>
      </c>
      <c r="F148" s="14" t="s">
        <v>2409</v>
      </c>
      <c r="G148" s="14"/>
      <c r="H148" s="14" t="s">
        <v>2331</v>
      </c>
      <c r="I148" s="15">
        <f>349+204</f>
        <v>553</v>
      </c>
      <c r="J148" s="77"/>
      <c r="K148" s="92"/>
    </row>
    <row r="149" spans="1:11" ht="22.5" x14ac:dyDescent="0.2">
      <c r="A149" s="14" t="s">
        <v>2459</v>
      </c>
      <c r="B149" s="14" t="s">
        <v>2400</v>
      </c>
      <c r="C149" s="14" t="s">
        <v>2410</v>
      </c>
      <c r="D149" s="16">
        <v>45776</v>
      </c>
      <c r="E149" s="16">
        <v>45834</v>
      </c>
      <c r="F149" s="14" t="s">
        <v>2411</v>
      </c>
      <c r="G149" s="14" t="s">
        <v>2412</v>
      </c>
      <c r="H149" s="14" t="s">
        <v>2413</v>
      </c>
      <c r="I149" s="15">
        <v>10.95</v>
      </c>
      <c r="J149" s="77"/>
      <c r="K149" s="92"/>
    </row>
    <row r="150" spans="1:11" ht="22.5" x14ac:dyDescent="0.2">
      <c r="A150" s="14" t="s">
        <v>2459</v>
      </c>
      <c r="B150" s="14" t="s">
        <v>2400</v>
      </c>
      <c r="C150" s="14" t="s">
        <v>2414</v>
      </c>
      <c r="D150" s="16">
        <v>45780</v>
      </c>
      <c r="E150" s="16">
        <v>45834</v>
      </c>
      <c r="F150" s="14" t="s">
        <v>2415</v>
      </c>
      <c r="G150" s="14" t="s">
        <v>2416</v>
      </c>
      <c r="H150" s="14" t="s">
        <v>2417</v>
      </c>
      <c r="I150" s="15">
        <v>49.5</v>
      </c>
      <c r="J150" s="77"/>
      <c r="K150" s="92"/>
    </row>
    <row r="151" spans="1:11" ht="22.5" x14ac:dyDescent="0.2">
      <c r="A151" s="14" t="s">
        <v>2459</v>
      </c>
      <c r="B151" s="14"/>
      <c r="C151" s="14"/>
      <c r="D151" s="16"/>
      <c r="E151" s="16"/>
      <c r="F151" s="14"/>
      <c r="G151" s="14"/>
      <c r="H151" s="14"/>
      <c r="I151" s="15"/>
      <c r="J151" s="77"/>
      <c r="K151" s="92"/>
    </row>
    <row r="152" spans="1:11" ht="22.5" x14ac:dyDescent="0.2">
      <c r="A152" s="14" t="s">
        <v>2459</v>
      </c>
      <c r="B152" s="14" t="s">
        <v>2418</v>
      </c>
      <c r="C152" s="14"/>
      <c r="D152" s="16"/>
      <c r="E152" s="16"/>
      <c r="F152" s="14" t="s">
        <v>2419</v>
      </c>
      <c r="G152" s="14"/>
      <c r="H152" s="14"/>
      <c r="I152" s="15"/>
      <c r="J152" s="77"/>
      <c r="K152" s="92"/>
    </row>
    <row r="153" spans="1:11" ht="22.5" x14ac:dyDescent="0.2">
      <c r="A153" s="14" t="s">
        <v>2459</v>
      </c>
      <c r="B153" s="14"/>
      <c r="C153" s="14"/>
      <c r="D153" s="16"/>
      <c r="E153" s="16"/>
      <c r="F153" s="14"/>
      <c r="G153" s="14"/>
      <c r="H153" s="14"/>
      <c r="I153" s="15"/>
      <c r="J153" s="77"/>
      <c r="K153" s="92"/>
    </row>
    <row r="154" spans="1:11" ht="22.5" x14ac:dyDescent="0.2">
      <c r="A154" s="14" t="s">
        <v>2459</v>
      </c>
      <c r="B154" s="14" t="s">
        <v>2420</v>
      </c>
      <c r="C154" s="14" t="s">
        <v>2421</v>
      </c>
      <c r="D154" s="16">
        <v>45723</v>
      </c>
      <c r="E154" s="16">
        <v>45834</v>
      </c>
      <c r="F154" s="14" t="s">
        <v>2422</v>
      </c>
      <c r="G154" s="14" t="s">
        <v>2360</v>
      </c>
      <c r="H154" s="14" t="s">
        <v>2361</v>
      </c>
      <c r="I154" s="15">
        <v>350</v>
      </c>
      <c r="J154" s="77"/>
      <c r="K154" s="92"/>
    </row>
    <row r="155" spans="1:11" ht="22.5" x14ac:dyDescent="0.2">
      <c r="A155" s="14" t="s">
        <v>2459</v>
      </c>
      <c r="B155" s="14" t="s">
        <v>2423</v>
      </c>
      <c r="C155" s="14" t="s">
        <v>2424</v>
      </c>
      <c r="D155" s="16">
        <v>45790</v>
      </c>
      <c r="E155" s="16"/>
      <c r="F155" s="14" t="s">
        <v>2425</v>
      </c>
      <c r="G155" s="14" t="s">
        <v>2426</v>
      </c>
      <c r="H155" s="14" t="s">
        <v>2427</v>
      </c>
      <c r="I155" s="15">
        <v>5.5</v>
      </c>
      <c r="J155" s="77"/>
      <c r="K155" s="92"/>
    </row>
    <row r="156" spans="1:11" ht="22.5" x14ac:dyDescent="0.2">
      <c r="A156" s="14" t="s">
        <v>2459</v>
      </c>
      <c r="B156" s="14" t="s">
        <v>2418</v>
      </c>
      <c r="C156" s="14" t="s">
        <v>2428</v>
      </c>
      <c r="D156" s="16">
        <v>45717</v>
      </c>
      <c r="E156" s="16">
        <v>45834</v>
      </c>
      <c r="F156" s="14" t="s">
        <v>2429</v>
      </c>
      <c r="G156" s="14"/>
      <c r="H156" s="14" t="s">
        <v>2331</v>
      </c>
      <c r="I156" s="15">
        <f>272+125</f>
        <v>397</v>
      </c>
      <c r="J156" s="77"/>
      <c r="K156" s="92"/>
    </row>
    <row r="157" spans="1:11" ht="22.5" x14ac:dyDescent="0.2">
      <c r="A157" s="14" t="s">
        <v>2459</v>
      </c>
      <c r="B157" s="14" t="s">
        <v>2418</v>
      </c>
      <c r="C157" s="14" t="s">
        <v>150</v>
      </c>
      <c r="D157" s="16">
        <v>45717</v>
      </c>
      <c r="E157" s="16">
        <v>45834</v>
      </c>
      <c r="F157" s="14" t="s">
        <v>2430</v>
      </c>
      <c r="G157" s="14" t="s">
        <v>2377</v>
      </c>
      <c r="H157" s="14" t="s">
        <v>2378</v>
      </c>
      <c r="I157" s="15">
        <v>544</v>
      </c>
      <c r="J157" s="77"/>
      <c r="K157" s="92"/>
    </row>
    <row r="158" spans="1:11" ht="22.5" x14ac:dyDescent="0.2">
      <c r="A158" s="14" t="s">
        <v>2459</v>
      </c>
      <c r="B158" s="14" t="s">
        <v>2418</v>
      </c>
      <c r="C158" s="14" t="s">
        <v>2431</v>
      </c>
      <c r="D158" s="16">
        <v>45717</v>
      </c>
      <c r="E158" s="16">
        <v>45834</v>
      </c>
      <c r="F158" s="14" t="s">
        <v>2432</v>
      </c>
      <c r="G158" s="14" t="s">
        <v>2377</v>
      </c>
      <c r="H158" s="14" t="s">
        <v>2378</v>
      </c>
      <c r="I158" s="15">
        <v>8.5</v>
      </c>
      <c r="J158" s="77"/>
      <c r="K158" s="92"/>
    </row>
    <row r="159" spans="1:11" ht="22.5" x14ac:dyDescent="0.2">
      <c r="A159" s="14" t="s">
        <v>2459</v>
      </c>
      <c r="B159" s="14" t="s">
        <v>2433</v>
      </c>
      <c r="C159" s="14" t="s">
        <v>2434</v>
      </c>
      <c r="D159" s="16">
        <v>45838</v>
      </c>
      <c r="E159" s="16"/>
      <c r="F159" s="14" t="s">
        <v>2295</v>
      </c>
      <c r="G159" s="14" t="s">
        <v>2296</v>
      </c>
      <c r="H159" s="14" t="s">
        <v>2297</v>
      </c>
      <c r="I159" s="15">
        <v>9</v>
      </c>
      <c r="J159" s="77">
        <v>4</v>
      </c>
      <c r="K159" s="92"/>
    </row>
    <row r="160" spans="1:11" ht="22.5" x14ac:dyDescent="0.2">
      <c r="A160" s="14" t="s">
        <v>2459</v>
      </c>
      <c r="B160" s="14" t="s">
        <v>2435</v>
      </c>
      <c r="C160" s="14" t="s">
        <v>2436</v>
      </c>
      <c r="D160" s="16">
        <v>45869</v>
      </c>
      <c r="E160" s="16"/>
      <c r="F160" s="14" t="s">
        <v>2295</v>
      </c>
      <c r="G160" s="14" t="s">
        <v>2296</v>
      </c>
      <c r="H160" s="14" t="s">
        <v>2297</v>
      </c>
      <c r="I160" s="15">
        <v>8</v>
      </c>
      <c r="J160" s="77">
        <v>4</v>
      </c>
      <c r="K160" s="92"/>
    </row>
    <row r="161" spans="1:11" ht="22.5" x14ac:dyDescent="0.2">
      <c r="A161" s="14" t="s">
        <v>2459</v>
      </c>
      <c r="B161" s="14"/>
      <c r="C161" s="14"/>
      <c r="D161" s="16"/>
      <c r="E161" s="16"/>
      <c r="F161" s="14"/>
      <c r="G161" s="14"/>
      <c r="H161" s="14"/>
      <c r="I161" s="15" t="s">
        <v>43</v>
      </c>
      <c r="J161" s="77"/>
      <c r="K161" s="92"/>
    </row>
    <row r="162" spans="1:11" ht="22.5" x14ac:dyDescent="0.2">
      <c r="A162" s="14" t="s">
        <v>2459</v>
      </c>
      <c r="B162" s="14" t="s">
        <v>2437</v>
      </c>
      <c r="C162" s="14" t="s">
        <v>2438</v>
      </c>
      <c r="D162" s="16">
        <v>45848</v>
      </c>
      <c r="E162" s="16"/>
      <c r="F162" s="14" t="s">
        <v>2439</v>
      </c>
      <c r="G162" s="14" t="s">
        <v>2440</v>
      </c>
      <c r="H162" s="14" t="s">
        <v>2441</v>
      </c>
      <c r="I162" s="15">
        <v>640</v>
      </c>
      <c r="J162" s="77"/>
      <c r="K162" s="92"/>
    </row>
    <row r="163" spans="1:11" ht="22.5" x14ac:dyDescent="0.2">
      <c r="A163" s="14" t="s">
        <v>2459</v>
      </c>
      <c r="B163" s="14" t="s">
        <v>2442</v>
      </c>
      <c r="C163" s="14" t="s">
        <v>2443</v>
      </c>
      <c r="D163" s="16">
        <v>45848</v>
      </c>
      <c r="E163" s="16"/>
      <c r="F163" s="14" t="s">
        <v>2444</v>
      </c>
      <c r="G163" s="14" t="s">
        <v>2440</v>
      </c>
      <c r="H163" s="14" t="s">
        <v>2441</v>
      </c>
      <c r="I163" s="15">
        <v>2109</v>
      </c>
      <c r="J163" s="77"/>
      <c r="K163" s="92"/>
    </row>
    <row r="164" spans="1:11" ht="22.5" x14ac:dyDescent="0.2">
      <c r="A164" s="14" t="s">
        <v>2459</v>
      </c>
      <c r="B164" s="14" t="s">
        <v>2445</v>
      </c>
      <c r="C164" s="14" t="s">
        <v>2446</v>
      </c>
      <c r="D164" s="16">
        <v>45862</v>
      </c>
      <c r="E164" s="16"/>
      <c r="F164" s="14" t="s">
        <v>2425</v>
      </c>
      <c r="G164" s="14" t="s">
        <v>2426</v>
      </c>
      <c r="H164" s="14" t="s">
        <v>2427</v>
      </c>
      <c r="I164" s="15">
        <v>89.37</v>
      </c>
      <c r="J164" s="77"/>
      <c r="K164" s="92"/>
    </row>
    <row r="165" spans="1:11" ht="22.5" x14ac:dyDescent="0.2">
      <c r="A165" s="14" t="s">
        <v>2459</v>
      </c>
      <c r="B165" s="14" t="s">
        <v>2447</v>
      </c>
      <c r="C165" s="14" t="s">
        <v>2448</v>
      </c>
      <c r="D165" s="16">
        <v>45862</v>
      </c>
      <c r="E165" s="16"/>
      <c r="F165" s="14" t="s">
        <v>2449</v>
      </c>
      <c r="G165" s="14" t="s">
        <v>2450</v>
      </c>
      <c r="H165" s="14" t="s">
        <v>2451</v>
      </c>
      <c r="I165" s="15">
        <v>236.4</v>
      </c>
      <c r="J165" s="77"/>
      <c r="K165" s="92"/>
    </row>
    <row r="166" spans="1:11" ht="22.5" x14ac:dyDescent="0.2">
      <c r="A166" s="14" t="s">
        <v>2459</v>
      </c>
      <c r="B166" s="14" t="s">
        <v>2452</v>
      </c>
      <c r="C166" s="14" t="s">
        <v>2453</v>
      </c>
      <c r="D166" s="16">
        <v>45862</v>
      </c>
      <c r="E166" s="16"/>
      <c r="F166" s="14" t="s">
        <v>2449</v>
      </c>
      <c r="G166" s="14" t="s">
        <v>2450</v>
      </c>
      <c r="H166" s="14" t="s">
        <v>2451</v>
      </c>
      <c r="I166" s="15">
        <v>236.4</v>
      </c>
      <c r="J166" s="77"/>
      <c r="K166" s="92"/>
    </row>
    <row r="167" spans="1:11" ht="22.5" x14ac:dyDescent="0.2">
      <c r="A167" s="14" t="s">
        <v>2459</v>
      </c>
      <c r="B167" s="14" t="s">
        <v>2454</v>
      </c>
      <c r="C167" s="14" t="s">
        <v>2455</v>
      </c>
      <c r="D167" s="16">
        <v>45862</v>
      </c>
      <c r="E167" s="16"/>
      <c r="F167" s="14" t="s">
        <v>2456</v>
      </c>
      <c r="G167" s="14" t="s">
        <v>2457</v>
      </c>
      <c r="H167" s="14" t="s">
        <v>2458</v>
      </c>
      <c r="I167" s="15">
        <v>369</v>
      </c>
      <c r="J167" s="77"/>
      <c r="K167" s="92"/>
    </row>
    <row r="168" spans="1:11" ht="22.5" x14ac:dyDescent="0.2">
      <c r="A168" s="14" t="s">
        <v>2459</v>
      </c>
      <c r="B168" s="14" t="s">
        <v>2460</v>
      </c>
      <c r="C168" s="14" t="s">
        <v>2461</v>
      </c>
      <c r="D168" s="16">
        <v>45876</v>
      </c>
      <c r="E168" s="16"/>
      <c r="F168" s="14" t="s">
        <v>2425</v>
      </c>
      <c r="G168" s="14" t="s">
        <v>2426</v>
      </c>
      <c r="H168" s="14" t="s">
        <v>2427</v>
      </c>
      <c r="I168" s="15">
        <v>24.26</v>
      </c>
      <c r="J168" s="77"/>
      <c r="K168" s="92"/>
    </row>
    <row r="169" spans="1:11" ht="22.5" x14ac:dyDescent="0.2">
      <c r="A169" s="14" t="s">
        <v>2459</v>
      </c>
      <c r="B169" s="14" t="s">
        <v>2463</v>
      </c>
      <c r="C169" s="14" t="s">
        <v>2462</v>
      </c>
      <c r="D169" s="16">
        <v>45707</v>
      </c>
      <c r="E169" s="16">
        <v>45876</v>
      </c>
      <c r="F169" s="14" t="s">
        <v>2425</v>
      </c>
      <c r="G169" s="14" t="s">
        <v>2426</v>
      </c>
      <c r="H169" s="14" t="s">
        <v>2427</v>
      </c>
      <c r="I169" s="15">
        <v>30.73</v>
      </c>
      <c r="J169" s="77"/>
      <c r="K169" s="92"/>
    </row>
    <row r="170" spans="1:11" ht="33.75" x14ac:dyDescent="0.2">
      <c r="A170" s="14" t="s">
        <v>2459</v>
      </c>
      <c r="B170" s="14" t="s">
        <v>2464</v>
      </c>
      <c r="C170" s="14" t="s">
        <v>2465</v>
      </c>
      <c r="D170" s="16">
        <v>45876</v>
      </c>
      <c r="E170" s="16"/>
      <c r="F170" s="14" t="s">
        <v>2312</v>
      </c>
      <c r="G170" s="14" t="s">
        <v>2313</v>
      </c>
      <c r="H170" s="14" t="s">
        <v>2314</v>
      </c>
      <c r="I170" s="15">
        <v>38.94</v>
      </c>
      <c r="J170" s="77"/>
      <c r="K170" s="92"/>
    </row>
    <row r="171" spans="1:11" ht="22.5" x14ac:dyDescent="0.2">
      <c r="A171" s="14" t="s">
        <v>2459</v>
      </c>
      <c r="B171" s="14" t="s">
        <v>2466</v>
      </c>
      <c r="C171" s="14" t="s">
        <v>2467</v>
      </c>
      <c r="D171" s="16">
        <v>45787</v>
      </c>
      <c r="E171" s="16">
        <v>45876</v>
      </c>
      <c r="F171" s="14" t="s">
        <v>2468</v>
      </c>
      <c r="G171" s="14"/>
      <c r="H171" s="14" t="s">
        <v>2331</v>
      </c>
      <c r="I171" s="15">
        <v>94</v>
      </c>
      <c r="J171" s="77"/>
      <c r="K171" s="92"/>
    </row>
    <row r="172" spans="1:11" ht="22.5" x14ac:dyDescent="0.2">
      <c r="A172" s="14" t="s">
        <v>2459</v>
      </c>
      <c r="B172" s="14"/>
      <c r="C172" s="14"/>
      <c r="D172" s="16"/>
      <c r="E172" s="16"/>
      <c r="F172" s="14" t="s">
        <v>2473</v>
      </c>
      <c r="G172" s="14"/>
      <c r="H172" s="14"/>
      <c r="I172" s="15"/>
      <c r="J172" s="77"/>
      <c r="K172" s="92"/>
    </row>
    <row r="173" spans="1:11" ht="22.5" x14ac:dyDescent="0.2">
      <c r="A173" s="14" t="s">
        <v>2459</v>
      </c>
      <c r="B173" s="14" t="s">
        <v>2469</v>
      </c>
      <c r="C173" s="14" t="s">
        <v>2470</v>
      </c>
      <c r="D173" s="16">
        <v>45829</v>
      </c>
      <c r="E173" s="16">
        <v>45876</v>
      </c>
      <c r="F173" s="14" t="s">
        <v>2471</v>
      </c>
      <c r="G173" s="14"/>
      <c r="H173" s="14" t="s">
        <v>2472</v>
      </c>
      <c r="I173" s="15">
        <v>1.7</v>
      </c>
      <c r="J173" s="77"/>
      <c r="K173" s="92"/>
    </row>
    <row r="174" spans="1:11" ht="22.5" x14ac:dyDescent="0.2">
      <c r="A174" s="14" t="s">
        <v>2459</v>
      </c>
      <c r="B174" s="14" t="s">
        <v>2469</v>
      </c>
      <c r="C174" s="14" t="s">
        <v>2474</v>
      </c>
      <c r="D174" s="16">
        <v>45830</v>
      </c>
      <c r="E174" s="16">
        <v>45876</v>
      </c>
      <c r="F174" s="14" t="s">
        <v>2429</v>
      </c>
      <c r="G174" s="14"/>
      <c r="H174" s="14" t="s">
        <v>2331</v>
      </c>
      <c r="I174" s="15">
        <f>347+25</f>
        <v>372</v>
      </c>
      <c r="J174" s="77"/>
      <c r="K174" s="92"/>
    </row>
    <row r="175" spans="1:11" ht="22.5" x14ac:dyDescent="0.2">
      <c r="A175" s="14" t="s">
        <v>2459</v>
      </c>
      <c r="B175" s="14" t="s">
        <v>2475</v>
      </c>
      <c r="C175" s="14" t="s">
        <v>2476</v>
      </c>
      <c r="D175" s="16">
        <v>45840</v>
      </c>
      <c r="E175" s="16">
        <v>45876</v>
      </c>
      <c r="F175" s="14" t="s">
        <v>2478</v>
      </c>
      <c r="G175" s="14"/>
      <c r="H175" s="14" t="s">
        <v>2340</v>
      </c>
      <c r="I175" s="15">
        <v>333.65</v>
      </c>
      <c r="J175" s="77"/>
      <c r="K175" s="92"/>
    </row>
    <row r="176" spans="1:11" ht="22.5" x14ac:dyDescent="0.2">
      <c r="A176" s="14" t="s">
        <v>2459</v>
      </c>
      <c r="B176" s="14" t="s">
        <v>2477</v>
      </c>
      <c r="C176" s="14" t="s">
        <v>2481</v>
      </c>
      <c r="D176" s="16"/>
      <c r="E176" s="16">
        <v>45876</v>
      </c>
      <c r="F176" s="14" t="s">
        <v>2480</v>
      </c>
      <c r="G176" s="14" t="s">
        <v>2483</v>
      </c>
      <c r="H176" s="14" t="s">
        <v>2479</v>
      </c>
      <c r="I176" s="15">
        <v>400</v>
      </c>
      <c r="J176" s="77"/>
      <c r="K176" s="92"/>
    </row>
    <row r="177" spans="1:11" ht="22.5" x14ac:dyDescent="0.2">
      <c r="A177" s="14" t="s">
        <v>2459</v>
      </c>
      <c r="B177" s="14" t="s">
        <v>2482</v>
      </c>
      <c r="C177" s="14" t="s">
        <v>2484</v>
      </c>
      <c r="D177" s="16">
        <v>45790</v>
      </c>
      <c r="E177" s="16">
        <v>45876</v>
      </c>
      <c r="F177" s="14" t="s">
        <v>2485</v>
      </c>
      <c r="G177" s="14" t="s">
        <v>2360</v>
      </c>
      <c r="H177" s="14" t="s">
        <v>2361</v>
      </c>
      <c r="I177" s="15">
        <v>700</v>
      </c>
      <c r="J177" s="77"/>
      <c r="K177" s="92"/>
    </row>
    <row r="178" spans="1:11" ht="22.5" x14ac:dyDescent="0.2">
      <c r="A178" s="14" t="s">
        <v>2459</v>
      </c>
      <c r="B178" s="14" t="s">
        <v>2486</v>
      </c>
      <c r="C178" s="14" t="s">
        <v>2488</v>
      </c>
      <c r="D178" s="16">
        <v>45876</v>
      </c>
      <c r="E178" s="16"/>
      <c r="F178" s="14" t="s">
        <v>2489</v>
      </c>
      <c r="G178" s="14"/>
      <c r="H178" s="14" t="s">
        <v>2487</v>
      </c>
      <c r="I178" s="15">
        <v>955</v>
      </c>
      <c r="J178" s="77"/>
      <c r="K178" s="92"/>
    </row>
    <row r="179" spans="1:11" ht="22.5" x14ac:dyDescent="0.2">
      <c r="A179" s="14" t="s">
        <v>2459</v>
      </c>
      <c r="B179" s="14" t="s">
        <v>2490</v>
      </c>
      <c r="C179" s="14"/>
      <c r="D179" s="16"/>
      <c r="E179" s="16"/>
      <c r="F179" s="14" t="s">
        <v>2492</v>
      </c>
      <c r="G179" s="14"/>
      <c r="H179" s="14"/>
      <c r="I179" s="15"/>
      <c r="J179" s="77"/>
      <c r="K179" s="92"/>
    </row>
    <row r="180" spans="1:11" ht="22.5" x14ac:dyDescent="0.2">
      <c r="A180" s="14" t="s">
        <v>2459</v>
      </c>
      <c r="B180" s="14" t="s">
        <v>2490</v>
      </c>
      <c r="C180" s="14" t="s">
        <v>2491</v>
      </c>
      <c r="D180" s="16">
        <v>45672</v>
      </c>
      <c r="E180" s="16">
        <v>45876</v>
      </c>
      <c r="F180" s="14" t="s">
        <v>2493</v>
      </c>
      <c r="G180" s="14" t="s">
        <v>2494</v>
      </c>
      <c r="H180" s="14" t="s">
        <v>2495</v>
      </c>
      <c r="I180" s="15">
        <v>31.3</v>
      </c>
      <c r="J180" s="77"/>
      <c r="K180" s="92"/>
    </row>
    <row r="181" spans="1:11" ht="22.5" x14ac:dyDescent="0.2">
      <c r="A181" s="14" t="s">
        <v>2459</v>
      </c>
      <c r="B181" s="14" t="s">
        <v>2490</v>
      </c>
      <c r="C181" s="14" t="s">
        <v>2496</v>
      </c>
      <c r="D181" s="16">
        <v>45676</v>
      </c>
      <c r="E181" s="16">
        <v>45876</v>
      </c>
      <c r="F181" s="14" t="s">
        <v>2376</v>
      </c>
      <c r="G181" s="14" t="s">
        <v>2497</v>
      </c>
      <c r="H181" s="14" t="s">
        <v>2498</v>
      </c>
      <c r="I181" s="15">
        <v>559.4</v>
      </c>
      <c r="J181" s="77"/>
      <c r="K181" s="92"/>
    </row>
    <row r="182" spans="1:11" ht="22.5" x14ac:dyDescent="0.2">
      <c r="A182" s="14" t="s">
        <v>2459</v>
      </c>
      <c r="B182" s="14" t="s">
        <v>2490</v>
      </c>
      <c r="C182" s="14" t="s">
        <v>2499</v>
      </c>
      <c r="D182" s="16">
        <v>45676</v>
      </c>
      <c r="E182" s="16">
        <v>45876</v>
      </c>
      <c r="F182" s="14" t="s">
        <v>2500</v>
      </c>
      <c r="G182" s="14"/>
      <c r="H182" s="14" t="s">
        <v>2331</v>
      </c>
      <c r="I182" s="15">
        <v>584.5</v>
      </c>
      <c r="J182" s="77"/>
      <c r="K182" s="92"/>
    </row>
    <row r="183" spans="1:11" ht="22.5" x14ac:dyDescent="0.2">
      <c r="A183" s="14" t="s">
        <v>2459</v>
      </c>
      <c r="B183" s="14" t="s">
        <v>2490</v>
      </c>
      <c r="C183" s="14"/>
      <c r="D183" s="16">
        <v>45673</v>
      </c>
      <c r="E183" s="16">
        <v>45876</v>
      </c>
      <c r="F183" s="14" t="s">
        <v>2501</v>
      </c>
      <c r="G183" s="14" t="s">
        <v>2373</v>
      </c>
      <c r="H183" s="14" t="s">
        <v>2502</v>
      </c>
      <c r="I183" s="15">
        <v>15</v>
      </c>
      <c r="J183" s="77"/>
      <c r="K183" s="92"/>
    </row>
    <row r="184" spans="1:11" ht="22.5" x14ac:dyDescent="0.2">
      <c r="A184" s="14" t="s">
        <v>2459</v>
      </c>
      <c r="B184" s="14" t="s">
        <v>2503</v>
      </c>
      <c r="C184" s="14" t="s">
        <v>2504</v>
      </c>
      <c r="D184" s="16">
        <v>45734</v>
      </c>
      <c r="E184" s="16">
        <v>45876</v>
      </c>
      <c r="F184" s="14" t="s">
        <v>2505</v>
      </c>
      <c r="G184" s="14" t="s">
        <v>2506</v>
      </c>
      <c r="H184" s="14" t="s">
        <v>2507</v>
      </c>
      <c r="I184" s="15">
        <v>1762.59</v>
      </c>
      <c r="J184" s="77"/>
      <c r="K184" s="92"/>
    </row>
    <row r="185" spans="1:11" ht="22.5" x14ac:dyDescent="0.2">
      <c r="A185" s="14" t="s">
        <v>2459</v>
      </c>
      <c r="B185" s="14" t="s">
        <v>2508</v>
      </c>
      <c r="C185" s="14" t="s">
        <v>2509</v>
      </c>
      <c r="D185" s="16">
        <v>45811</v>
      </c>
      <c r="E185" s="16">
        <v>45876</v>
      </c>
      <c r="F185" s="14" t="s">
        <v>2510</v>
      </c>
      <c r="G185" s="14" t="s">
        <v>2511</v>
      </c>
      <c r="H185" s="14" t="s">
        <v>2512</v>
      </c>
      <c r="I185" s="15">
        <v>2624</v>
      </c>
      <c r="J185" s="77"/>
      <c r="K185" s="92"/>
    </row>
    <row r="186" spans="1:11" ht="22.5" x14ac:dyDescent="0.2">
      <c r="A186" s="14" t="s">
        <v>2459</v>
      </c>
      <c r="B186" s="14" t="s">
        <v>2513</v>
      </c>
      <c r="C186" s="14" t="s">
        <v>2517</v>
      </c>
      <c r="D186" s="16"/>
      <c r="E186" s="16">
        <v>45890</v>
      </c>
      <c r="F186" s="14" t="s">
        <v>2514</v>
      </c>
      <c r="G186" s="14" t="s">
        <v>2516</v>
      </c>
      <c r="H186" s="14" t="s">
        <v>2515</v>
      </c>
      <c r="I186" s="15">
        <v>93</v>
      </c>
      <c r="J186" s="77"/>
      <c r="K186" s="92"/>
    </row>
    <row r="187" spans="1:11" ht="22.5" x14ac:dyDescent="0.2">
      <c r="A187" s="14" t="s">
        <v>2459</v>
      </c>
      <c r="B187" s="14" t="s">
        <v>2519</v>
      </c>
      <c r="C187" s="14"/>
      <c r="D187" s="16"/>
      <c r="E187" s="16">
        <v>45890</v>
      </c>
      <c r="F187" s="14" t="s">
        <v>2518</v>
      </c>
      <c r="G187" s="14"/>
      <c r="H187" s="14" t="s">
        <v>2340</v>
      </c>
      <c r="I187" s="15">
        <v>514.71</v>
      </c>
      <c r="J187" s="77"/>
      <c r="K187" s="92"/>
    </row>
    <row r="188" spans="1:11" ht="22.5" x14ac:dyDescent="0.2">
      <c r="A188" s="14" t="s">
        <v>2459</v>
      </c>
      <c r="B188" s="14" t="s">
        <v>2520</v>
      </c>
      <c r="C188" s="14"/>
      <c r="D188" s="16"/>
      <c r="E188" s="16">
        <v>45891</v>
      </c>
      <c r="F188" s="14" t="s">
        <v>2521</v>
      </c>
      <c r="G188" s="14"/>
      <c r="H188" s="14"/>
      <c r="I188" s="15">
        <v>24</v>
      </c>
      <c r="J188" s="77"/>
      <c r="K188" s="92"/>
    </row>
    <row r="189" spans="1:11" ht="22.5" x14ac:dyDescent="0.2">
      <c r="A189" s="14" t="s">
        <v>2459</v>
      </c>
      <c r="B189" s="14" t="s">
        <v>2522</v>
      </c>
      <c r="C189" s="14"/>
      <c r="D189" s="16"/>
      <c r="E189" s="16">
        <v>45891</v>
      </c>
      <c r="F189" s="14" t="s">
        <v>2523</v>
      </c>
      <c r="G189" s="14"/>
      <c r="H189" s="14" t="s">
        <v>2524</v>
      </c>
      <c r="I189" s="15">
        <v>48.86</v>
      </c>
      <c r="J189" s="77"/>
      <c r="K189" s="92"/>
    </row>
    <row r="190" spans="1:11" ht="22.5" x14ac:dyDescent="0.2">
      <c r="A190" s="14" t="s">
        <v>2459</v>
      </c>
      <c r="B190" s="14" t="s">
        <v>2525</v>
      </c>
      <c r="C190" s="14"/>
      <c r="D190" s="16"/>
      <c r="E190" s="16">
        <v>45891</v>
      </c>
      <c r="F190" s="14" t="s">
        <v>2527</v>
      </c>
      <c r="G190" s="14"/>
      <c r="H190" s="14" t="s">
        <v>2526</v>
      </c>
      <c r="I190" s="15">
        <v>176.34</v>
      </c>
      <c r="J190" s="77"/>
      <c r="K190" s="92"/>
    </row>
    <row r="191" spans="1:11" ht="22.5" x14ac:dyDescent="0.2">
      <c r="A191" s="14" t="s">
        <v>2459</v>
      </c>
      <c r="B191" s="14" t="s">
        <v>2529</v>
      </c>
      <c r="C191" s="14" t="s">
        <v>2533</v>
      </c>
      <c r="D191" s="16">
        <v>45868</v>
      </c>
      <c r="E191" s="16">
        <v>45891</v>
      </c>
      <c r="F191" s="14" t="s">
        <v>2532</v>
      </c>
      <c r="G191" s="14" t="s">
        <v>2531</v>
      </c>
      <c r="H191" s="14" t="s">
        <v>2528</v>
      </c>
      <c r="I191" s="15">
        <v>410</v>
      </c>
      <c r="J191" s="77"/>
      <c r="K191" s="92"/>
    </row>
    <row r="192" spans="1:11" ht="22.5" x14ac:dyDescent="0.2">
      <c r="A192" s="14" t="s">
        <v>2459</v>
      </c>
      <c r="B192" s="14" t="s">
        <v>2530</v>
      </c>
      <c r="C192" s="14" t="s">
        <v>2534</v>
      </c>
      <c r="D192" s="16"/>
      <c r="E192" s="16"/>
      <c r="F192" s="14" t="s">
        <v>2535</v>
      </c>
      <c r="G192" s="14"/>
      <c r="H192" s="14" t="s">
        <v>2331</v>
      </c>
      <c r="I192" s="15">
        <v>517.1</v>
      </c>
      <c r="J192" s="77"/>
      <c r="K192" s="92"/>
    </row>
    <row r="193" spans="1:11" ht="22.5" x14ac:dyDescent="0.2">
      <c r="A193" s="14" t="s">
        <v>2459</v>
      </c>
      <c r="B193" s="14" t="s">
        <v>2537</v>
      </c>
      <c r="C193" s="14" t="s">
        <v>2536</v>
      </c>
      <c r="D193" s="16">
        <v>45900</v>
      </c>
      <c r="E193" s="16"/>
      <c r="F193" s="14" t="s">
        <v>2295</v>
      </c>
      <c r="G193" s="14" t="s">
        <v>2296</v>
      </c>
      <c r="H193" s="14" t="s">
        <v>2297</v>
      </c>
      <c r="I193" s="15">
        <f>8+1.5</f>
        <v>9.5</v>
      </c>
      <c r="J193" s="77">
        <v>4</v>
      </c>
      <c r="K193" s="92"/>
    </row>
    <row r="194" spans="1:11" ht="22.5" x14ac:dyDescent="0.2">
      <c r="A194" s="14" t="s">
        <v>2459</v>
      </c>
      <c r="B194" s="14" t="s">
        <v>2538</v>
      </c>
      <c r="C194" s="14"/>
      <c r="D194" s="16">
        <v>45746</v>
      </c>
      <c r="E194" s="16">
        <v>45903</v>
      </c>
      <c r="F194" s="14" t="s">
        <v>2539</v>
      </c>
      <c r="G194" s="14" t="s">
        <v>2531</v>
      </c>
      <c r="H194" s="14" t="s">
        <v>2528</v>
      </c>
      <c r="I194" s="15">
        <v>100</v>
      </c>
      <c r="J194" s="77"/>
      <c r="K194" s="92"/>
    </row>
    <row r="195" spans="1:11" ht="22.5" x14ac:dyDescent="0.2">
      <c r="A195" s="14" t="s">
        <v>2459</v>
      </c>
      <c r="B195" s="14" t="s">
        <v>2540</v>
      </c>
      <c r="C195" s="14" t="s">
        <v>2541</v>
      </c>
      <c r="D195" s="16">
        <v>45930</v>
      </c>
      <c r="E195" s="16"/>
      <c r="F195" s="14" t="s">
        <v>2295</v>
      </c>
      <c r="G195" s="14" t="s">
        <v>2296</v>
      </c>
      <c r="H195" s="14" t="s">
        <v>2297</v>
      </c>
      <c r="I195" s="15">
        <v>8</v>
      </c>
      <c r="J195" s="77">
        <v>4</v>
      </c>
      <c r="K195" s="92"/>
    </row>
    <row r="196" spans="1:11" ht="45" x14ac:dyDescent="0.2">
      <c r="A196" s="14" t="s">
        <v>2459</v>
      </c>
      <c r="B196" s="14"/>
      <c r="C196" s="14"/>
      <c r="D196" s="16"/>
      <c r="E196" s="16"/>
      <c r="F196" s="14" t="s">
        <v>2543</v>
      </c>
      <c r="G196" s="14"/>
      <c r="H196" s="14"/>
      <c r="I196" s="15"/>
      <c r="J196" s="77"/>
      <c r="K196" s="92"/>
    </row>
    <row r="197" spans="1:11" ht="22.5" x14ac:dyDescent="0.2">
      <c r="A197" s="14" t="s">
        <v>2459</v>
      </c>
      <c r="B197" s="14" t="s">
        <v>2542</v>
      </c>
      <c r="C197" s="14" t="s">
        <v>2380</v>
      </c>
      <c r="D197" s="16">
        <v>45940</v>
      </c>
      <c r="E197" s="16"/>
      <c r="F197" s="14" t="s">
        <v>2544</v>
      </c>
      <c r="G197" s="14" t="s">
        <v>2546</v>
      </c>
      <c r="H197" s="14" t="s">
        <v>2545</v>
      </c>
      <c r="I197" s="15">
        <f>2400-120</f>
        <v>2280</v>
      </c>
      <c r="J197" s="77"/>
      <c r="K197" s="92"/>
    </row>
    <row r="198" spans="1:11" ht="22.5" x14ac:dyDescent="0.2">
      <c r="A198" s="14" t="s">
        <v>2459</v>
      </c>
      <c r="B198" s="14" t="s">
        <v>2547</v>
      </c>
      <c r="C198" s="14" t="s">
        <v>2548</v>
      </c>
      <c r="D198" s="16">
        <v>45946</v>
      </c>
      <c r="E198" s="16"/>
      <c r="F198" s="14" t="s">
        <v>2549</v>
      </c>
      <c r="G198" s="14" t="s">
        <v>2313</v>
      </c>
      <c r="H198" s="14" t="s">
        <v>2314</v>
      </c>
      <c r="I198" s="15">
        <v>32.26</v>
      </c>
      <c r="J198" s="77"/>
      <c r="K198" s="92"/>
    </row>
    <row r="199" spans="1:11" ht="22.5" x14ac:dyDescent="0.2">
      <c r="A199" s="14" t="s">
        <v>2459</v>
      </c>
      <c r="B199" s="14" t="s">
        <v>2574</v>
      </c>
      <c r="C199" s="14" t="s">
        <v>2575</v>
      </c>
      <c r="D199" s="16">
        <v>45961</v>
      </c>
      <c r="E199" s="16"/>
      <c r="F199" s="14" t="s">
        <v>2576</v>
      </c>
      <c r="G199" s="14" t="s">
        <v>2577</v>
      </c>
      <c r="H199" s="14" t="s">
        <v>2578</v>
      </c>
      <c r="I199" s="15">
        <v>49.2</v>
      </c>
      <c r="J199" s="77"/>
      <c r="K199" s="92"/>
    </row>
    <row r="200" spans="1:11" ht="22.5" x14ac:dyDescent="0.2">
      <c r="A200" s="14" t="s">
        <v>2459</v>
      </c>
      <c r="B200" s="14"/>
      <c r="C200" s="14"/>
      <c r="D200" s="16"/>
      <c r="E200" s="16"/>
      <c r="F200" s="14" t="s">
        <v>2553</v>
      </c>
      <c r="G200" s="14"/>
      <c r="H200" s="14"/>
      <c r="I200" s="15"/>
      <c r="J200" s="77"/>
      <c r="K200" s="92"/>
    </row>
    <row r="201" spans="1:11" ht="22.5" x14ac:dyDescent="0.2">
      <c r="A201" s="14" t="s">
        <v>2459</v>
      </c>
      <c r="B201" s="14" t="s">
        <v>2550</v>
      </c>
      <c r="C201" s="14" t="s">
        <v>2551</v>
      </c>
      <c r="D201" s="16">
        <v>45946</v>
      </c>
      <c r="E201" s="16"/>
      <c r="F201" s="14" t="s">
        <v>2552</v>
      </c>
      <c r="G201" s="14" t="s">
        <v>2554</v>
      </c>
      <c r="H201" s="14" t="s">
        <v>2555</v>
      </c>
      <c r="I201" s="15">
        <v>46.2</v>
      </c>
      <c r="J201" s="77"/>
      <c r="K201" s="92"/>
    </row>
    <row r="202" spans="1:11" ht="22.5" x14ac:dyDescent="0.2">
      <c r="A202" s="14" t="s">
        <v>2459</v>
      </c>
      <c r="B202" s="14" t="s">
        <v>2566</v>
      </c>
      <c r="C202" s="14" t="s">
        <v>2567</v>
      </c>
      <c r="D202" s="16">
        <v>45933</v>
      </c>
      <c r="E202" s="16">
        <v>45961</v>
      </c>
      <c r="F202" s="14" t="s">
        <v>2568</v>
      </c>
      <c r="G202" s="14" t="s">
        <v>2569</v>
      </c>
      <c r="H202" s="14" t="s">
        <v>2570</v>
      </c>
      <c r="I202" s="15">
        <v>4.2</v>
      </c>
      <c r="J202" s="77"/>
      <c r="K202" s="92"/>
    </row>
    <row r="203" spans="1:11" ht="22.5" x14ac:dyDescent="0.2">
      <c r="A203" s="14" t="s">
        <v>2459</v>
      </c>
      <c r="B203" s="14" t="s">
        <v>2566</v>
      </c>
      <c r="C203" s="14" t="s">
        <v>2572</v>
      </c>
      <c r="D203" s="16">
        <v>45934</v>
      </c>
      <c r="E203" s="16">
        <v>45961</v>
      </c>
      <c r="F203" s="14" t="s">
        <v>2573</v>
      </c>
      <c r="G203" s="14"/>
      <c r="H203" s="14" t="s">
        <v>2331</v>
      </c>
      <c r="I203" s="15">
        <v>14</v>
      </c>
      <c r="J203" s="77"/>
      <c r="K203" s="92"/>
    </row>
    <row r="204" spans="1:11" ht="22.5" x14ac:dyDescent="0.2">
      <c r="A204" s="14" t="s">
        <v>2459</v>
      </c>
      <c r="B204" s="14"/>
      <c r="C204" s="14"/>
      <c r="D204" s="16"/>
      <c r="E204" s="16"/>
      <c r="F204" s="14" t="s">
        <v>2556</v>
      </c>
      <c r="G204" s="14"/>
      <c r="H204" s="14"/>
      <c r="I204" s="15"/>
      <c r="J204" s="77"/>
      <c r="K204" s="92"/>
    </row>
    <row r="205" spans="1:11" ht="22.5" x14ac:dyDescent="0.2">
      <c r="A205" s="14" t="s">
        <v>2459</v>
      </c>
      <c r="B205" s="14" t="s">
        <v>2557</v>
      </c>
      <c r="C205" s="14" t="s">
        <v>2558</v>
      </c>
      <c r="D205" s="16">
        <v>45946</v>
      </c>
      <c r="E205" s="16"/>
      <c r="F205" s="14" t="s">
        <v>2559</v>
      </c>
      <c r="G205" s="14" t="s">
        <v>2554</v>
      </c>
      <c r="H205" s="14" t="s">
        <v>2555</v>
      </c>
      <c r="I205" s="15">
        <v>69.3</v>
      </c>
      <c r="J205" s="77"/>
      <c r="K205" s="92"/>
    </row>
    <row r="206" spans="1:11" ht="22.5" x14ac:dyDescent="0.2">
      <c r="A206" s="14" t="s">
        <v>2459</v>
      </c>
      <c r="B206" s="14" t="s">
        <v>2560</v>
      </c>
      <c r="C206" s="14" t="s">
        <v>2561</v>
      </c>
      <c r="D206" s="16">
        <v>45936</v>
      </c>
      <c r="E206" s="16"/>
      <c r="F206" s="14" t="s">
        <v>2562</v>
      </c>
      <c r="G206" s="14" t="s">
        <v>2563</v>
      </c>
      <c r="H206" s="14" t="s">
        <v>2393</v>
      </c>
      <c r="I206" s="15">
        <v>245</v>
      </c>
      <c r="J206" s="77"/>
      <c r="K206" s="92"/>
    </row>
    <row r="207" spans="1:11" ht="22.5" x14ac:dyDescent="0.2">
      <c r="A207" s="14" t="s">
        <v>2459</v>
      </c>
      <c r="B207" s="14" t="s">
        <v>2571</v>
      </c>
      <c r="C207" s="14" t="s">
        <v>2572</v>
      </c>
      <c r="D207" s="16">
        <v>45934</v>
      </c>
      <c r="E207" s="16">
        <v>45961</v>
      </c>
      <c r="F207" s="14" t="s">
        <v>2593</v>
      </c>
      <c r="G207" s="14"/>
      <c r="H207" s="14" t="s">
        <v>2331</v>
      </c>
      <c r="I207" s="15">
        <v>275</v>
      </c>
      <c r="J207" s="77"/>
      <c r="K207" s="92"/>
    </row>
    <row r="208" spans="1:11" ht="22.5" x14ac:dyDescent="0.2">
      <c r="A208" s="14" t="s">
        <v>2459</v>
      </c>
      <c r="B208" s="14" t="s">
        <v>2571</v>
      </c>
      <c r="C208" s="14" t="s">
        <v>2596</v>
      </c>
      <c r="D208" s="16">
        <v>45933</v>
      </c>
      <c r="E208" s="16">
        <v>45961</v>
      </c>
      <c r="F208" s="14" t="s">
        <v>2595</v>
      </c>
      <c r="G208" s="14" t="s">
        <v>2597</v>
      </c>
      <c r="H208" s="14" t="s">
        <v>2594</v>
      </c>
      <c r="I208" s="15">
        <v>7.7</v>
      </c>
      <c r="J208" s="77"/>
      <c r="K208" s="92"/>
    </row>
    <row r="209" spans="1:11" ht="22.5" x14ac:dyDescent="0.2">
      <c r="A209" s="14" t="s">
        <v>2459</v>
      </c>
      <c r="B209" s="14" t="s">
        <v>2571</v>
      </c>
      <c r="C209" s="14" t="s">
        <v>2601</v>
      </c>
      <c r="D209" s="16">
        <v>45933</v>
      </c>
      <c r="E209" s="16">
        <v>45961</v>
      </c>
      <c r="F209" s="14" t="s">
        <v>2599</v>
      </c>
      <c r="G209" s="14" t="s">
        <v>2600</v>
      </c>
      <c r="H209" s="14" t="s">
        <v>2598</v>
      </c>
      <c r="I209" s="15">
        <v>6.15</v>
      </c>
      <c r="J209" s="77"/>
      <c r="K209" s="92"/>
    </row>
    <row r="210" spans="1:11" ht="22.5" x14ac:dyDescent="0.2">
      <c r="A210" s="14" t="s">
        <v>2459</v>
      </c>
      <c r="B210" s="14"/>
      <c r="C210" s="14"/>
      <c r="D210" s="16"/>
      <c r="E210" s="16"/>
      <c r="F210" s="14"/>
      <c r="G210" s="14"/>
      <c r="H210" s="14"/>
      <c r="I210" s="15"/>
      <c r="J210" s="77"/>
      <c r="K210" s="92"/>
    </row>
    <row r="211" spans="1:11" ht="22.5" x14ac:dyDescent="0.2">
      <c r="A211" s="14" t="s">
        <v>2459</v>
      </c>
      <c r="B211" s="14" t="s">
        <v>2579</v>
      </c>
      <c r="C211" s="14" t="s">
        <v>2580</v>
      </c>
      <c r="D211" s="16">
        <v>45961</v>
      </c>
      <c r="E211" s="16"/>
      <c r="F211" s="14" t="s">
        <v>2559</v>
      </c>
      <c r="G211" s="14" t="s">
        <v>2554</v>
      </c>
      <c r="H211" s="14" t="s">
        <v>2555</v>
      </c>
      <c r="I211" s="15">
        <v>69.3</v>
      </c>
      <c r="J211" s="77"/>
      <c r="K211" s="92"/>
    </row>
    <row r="212" spans="1:11" ht="22.5" x14ac:dyDescent="0.2">
      <c r="A212" s="14" t="s">
        <v>2459</v>
      </c>
      <c r="B212" s="14" t="s">
        <v>2581</v>
      </c>
      <c r="C212" s="14" t="s">
        <v>2582</v>
      </c>
      <c r="D212" s="16">
        <v>45961</v>
      </c>
      <c r="E212" s="16"/>
      <c r="F212" s="14" t="s">
        <v>2583</v>
      </c>
      <c r="G212" s="14" t="s">
        <v>2563</v>
      </c>
      <c r="H212" s="14" t="s">
        <v>2393</v>
      </c>
      <c r="I212" s="15">
        <v>157.5</v>
      </c>
      <c r="J212" s="77"/>
      <c r="K212" s="92"/>
    </row>
    <row r="213" spans="1:11" ht="22.5" x14ac:dyDescent="0.2">
      <c r="A213" s="14" t="s">
        <v>2459</v>
      </c>
      <c r="B213" s="14" t="s">
        <v>2584</v>
      </c>
      <c r="C213" s="14" t="s">
        <v>2587</v>
      </c>
      <c r="D213" s="16">
        <v>45945</v>
      </c>
      <c r="E213" s="16">
        <v>45961</v>
      </c>
      <c r="F213" s="14" t="s">
        <v>2586</v>
      </c>
      <c r="G213" s="14" t="s">
        <v>2494</v>
      </c>
      <c r="H213" s="14" t="s">
        <v>2407</v>
      </c>
      <c r="I213" s="15">
        <v>64.849999999999994</v>
      </c>
      <c r="J213" s="77"/>
      <c r="K213" s="92"/>
    </row>
    <row r="214" spans="1:11" ht="22.5" x14ac:dyDescent="0.2">
      <c r="A214" s="14" t="s">
        <v>2459</v>
      </c>
      <c r="B214" s="14" t="s">
        <v>2584</v>
      </c>
      <c r="C214" s="14" t="s">
        <v>2589</v>
      </c>
      <c r="D214" s="16">
        <v>45948</v>
      </c>
      <c r="E214" s="16">
        <v>45961</v>
      </c>
      <c r="F214" s="14" t="s">
        <v>2592</v>
      </c>
      <c r="G214" s="14" t="s">
        <v>2497</v>
      </c>
      <c r="H214" s="14" t="s">
        <v>2588</v>
      </c>
      <c r="I214" s="15">
        <v>76.5</v>
      </c>
      <c r="J214" s="77"/>
      <c r="K214" s="92"/>
    </row>
    <row r="215" spans="1:11" ht="22.5" x14ac:dyDescent="0.2">
      <c r="A215" s="14" t="s">
        <v>2459</v>
      </c>
      <c r="B215" s="14" t="s">
        <v>2584</v>
      </c>
      <c r="C215" s="14" t="s">
        <v>2590</v>
      </c>
      <c r="D215" s="16">
        <v>45948</v>
      </c>
      <c r="E215" s="16">
        <v>45961</v>
      </c>
      <c r="F215" s="14" t="s">
        <v>2591</v>
      </c>
      <c r="G215" s="14"/>
      <c r="H215" s="14" t="s">
        <v>2331</v>
      </c>
      <c r="I215" s="15">
        <v>108</v>
      </c>
      <c r="J215" s="77"/>
      <c r="K215" s="92"/>
    </row>
    <row r="216" spans="1:11" ht="22.5" x14ac:dyDescent="0.2">
      <c r="A216" s="14" t="s">
        <v>2459</v>
      </c>
      <c r="B216" s="14" t="s">
        <v>2564</v>
      </c>
      <c r="C216" s="14" t="s">
        <v>2565</v>
      </c>
      <c r="D216" s="16">
        <v>45946</v>
      </c>
      <c r="E216" s="16"/>
      <c r="F216" s="14" t="s">
        <v>2549</v>
      </c>
      <c r="G216" s="14" t="s">
        <v>2313</v>
      </c>
      <c r="H216" s="14" t="s">
        <v>2314</v>
      </c>
      <c r="I216" s="15">
        <v>537.96</v>
      </c>
      <c r="J216" s="77"/>
      <c r="K216" s="92"/>
    </row>
    <row r="217" spans="1:11" ht="22.5" x14ac:dyDescent="0.2">
      <c r="A217" s="14" t="s">
        <v>2459</v>
      </c>
      <c r="B217" s="14" t="s">
        <v>2602</v>
      </c>
      <c r="C217" s="14" t="s">
        <v>2603</v>
      </c>
      <c r="D217" s="16">
        <v>45961</v>
      </c>
      <c r="E217" s="16"/>
      <c r="F217" s="14" t="s">
        <v>2295</v>
      </c>
      <c r="G217" s="14" t="s">
        <v>2296</v>
      </c>
      <c r="H217" s="14" t="s">
        <v>2297</v>
      </c>
      <c r="I217" s="15">
        <v>8</v>
      </c>
      <c r="J217" s="77">
        <v>4</v>
      </c>
      <c r="K217" s="92"/>
    </row>
    <row r="218" spans="1:11" ht="22.5" x14ac:dyDescent="0.2">
      <c r="A218" s="14" t="s">
        <v>2459</v>
      </c>
      <c r="B218" s="14"/>
      <c r="C218" s="14"/>
      <c r="D218" s="16"/>
      <c r="E218" s="16"/>
      <c r="F218" s="14" t="s">
        <v>2610</v>
      </c>
      <c r="G218" s="14"/>
      <c r="H218" s="14"/>
      <c r="I218" s="15"/>
      <c r="J218" s="77"/>
      <c r="K218" s="92"/>
    </row>
    <row r="219" spans="1:11" ht="22.5" x14ac:dyDescent="0.2">
      <c r="A219" s="14" t="s">
        <v>2459</v>
      </c>
      <c r="B219" s="14" t="s">
        <v>2604</v>
      </c>
      <c r="C219" s="14" t="s">
        <v>2606</v>
      </c>
      <c r="D219" s="16">
        <v>45974</v>
      </c>
      <c r="E219" s="16"/>
      <c r="F219" s="14" t="s">
        <v>2607</v>
      </c>
      <c r="G219" s="14"/>
      <c r="H219" s="14"/>
      <c r="I219" s="15">
        <v>407</v>
      </c>
      <c r="J219" s="77"/>
      <c r="K219" s="92"/>
    </row>
    <row r="220" spans="1:11" ht="22.5" x14ac:dyDescent="0.2">
      <c r="A220" s="14" t="s">
        <v>2459</v>
      </c>
      <c r="B220" s="14" t="s">
        <v>2605</v>
      </c>
      <c r="C220" s="14"/>
      <c r="D220" s="16">
        <v>45974</v>
      </c>
      <c r="E220" s="16"/>
      <c r="F220" s="14" t="s">
        <v>2608</v>
      </c>
      <c r="G220" s="14"/>
      <c r="H220" s="14"/>
      <c r="I220" s="15">
        <v>457.35</v>
      </c>
      <c r="J220" s="77"/>
      <c r="K220" s="92"/>
    </row>
    <row r="221" spans="1:11" ht="22.5" x14ac:dyDescent="0.2">
      <c r="A221" s="14" t="s">
        <v>2459</v>
      </c>
      <c r="B221" s="14" t="s">
        <v>2609</v>
      </c>
      <c r="C221" s="14" t="s">
        <v>2572</v>
      </c>
      <c r="D221" s="16">
        <v>45968</v>
      </c>
      <c r="E221" s="16">
        <v>45985</v>
      </c>
      <c r="F221" s="14" t="s">
        <v>2611</v>
      </c>
      <c r="G221" s="14"/>
      <c r="H221" s="14" t="s">
        <v>2331</v>
      </c>
      <c r="I221" s="15">
        <v>234</v>
      </c>
      <c r="J221" s="77"/>
      <c r="K221" s="92"/>
    </row>
    <row r="222" spans="1:11" ht="33.75" x14ac:dyDescent="0.2">
      <c r="A222" s="14" t="s">
        <v>2459</v>
      </c>
      <c r="B222" s="14" t="s">
        <v>2612</v>
      </c>
      <c r="C222" s="14" t="s">
        <v>2613</v>
      </c>
      <c r="D222" s="16">
        <v>45985</v>
      </c>
      <c r="E222" s="16"/>
      <c r="F222" s="14" t="s">
        <v>2614</v>
      </c>
      <c r="G222" s="14"/>
      <c r="H222" s="14" t="s">
        <v>2331</v>
      </c>
      <c r="I222" s="15">
        <v>135.55000000000001</v>
      </c>
      <c r="J222" s="77"/>
      <c r="K222" s="92"/>
    </row>
    <row r="223" spans="1:11" ht="45" x14ac:dyDescent="0.2">
      <c r="A223" s="14" t="s">
        <v>2459</v>
      </c>
      <c r="B223" s="14"/>
      <c r="C223" s="14"/>
      <c r="D223" s="16"/>
      <c r="E223" s="16"/>
      <c r="F223" s="14" t="s">
        <v>2616</v>
      </c>
      <c r="G223" s="14"/>
      <c r="H223" s="14"/>
      <c r="I223" s="15"/>
      <c r="J223" s="77"/>
      <c r="K223" s="92"/>
    </row>
    <row r="224" spans="1:11" ht="22.5" x14ac:dyDescent="0.2">
      <c r="A224" s="14" t="s">
        <v>2459</v>
      </c>
      <c r="B224" s="14" t="s">
        <v>2585</v>
      </c>
      <c r="C224" s="14" t="s">
        <v>2615</v>
      </c>
      <c r="D224" s="16">
        <v>45969</v>
      </c>
      <c r="E224" s="16">
        <v>45985</v>
      </c>
      <c r="F224" s="14" t="s">
        <v>2617</v>
      </c>
      <c r="G224" s="14"/>
      <c r="H224" s="14" t="s">
        <v>2331</v>
      </c>
      <c r="I224" s="15">
        <v>32</v>
      </c>
      <c r="J224" s="77"/>
      <c r="K224" s="92"/>
    </row>
    <row r="225" spans="1:11" ht="22.5" x14ac:dyDescent="0.2">
      <c r="A225" s="14" t="s">
        <v>2459</v>
      </c>
      <c r="B225" s="14" t="s">
        <v>2585</v>
      </c>
      <c r="C225" s="14" t="s">
        <v>243</v>
      </c>
      <c r="D225" s="16">
        <v>45969</v>
      </c>
      <c r="E225" s="16">
        <v>45985</v>
      </c>
      <c r="F225" s="14" t="s">
        <v>2619</v>
      </c>
      <c r="G225" s="14" t="s">
        <v>2377</v>
      </c>
      <c r="H225" s="14" t="s">
        <v>2618</v>
      </c>
      <c r="I225" s="15">
        <v>63</v>
      </c>
      <c r="J225" s="77"/>
      <c r="K225" s="92"/>
    </row>
    <row r="226" spans="1:11" ht="22.5" x14ac:dyDescent="0.2">
      <c r="A226" s="14" t="s">
        <v>2459</v>
      </c>
      <c r="B226" s="14" t="s">
        <v>2620</v>
      </c>
      <c r="C226" s="14" t="s">
        <v>2621</v>
      </c>
      <c r="D226" s="16">
        <v>45985</v>
      </c>
      <c r="E226" s="16"/>
      <c r="F226" s="14" t="s">
        <v>2622</v>
      </c>
      <c r="G226" s="14" t="s">
        <v>2360</v>
      </c>
      <c r="H226" s="14" t="s">
        <v>2361</v>
      </c>
      <c r="I226" s="15">
        <v>350</v>
      </c>
      <c r="J226" s="77"/>
      <c r="K226" s="92"/>
    </row>
    <row r="227" spans="1:11" ht="22.5" x14ac:dyDescent="0.2">
      <c r="A227" s="14" t="s">
        <v>2459</v>
      </c>
      <c r="B227" s="14" t="s">
        <v>2623</v>
      </c>
      <c r="C227" s="14" t="s">
        <v>2624</v>
      </c>
      <c r="D227" s="16">
        <v>45985</v>
      </c>
      <c r="E227" s="16"/>
      <c r="F227" s="14" t="s">
        <v>2625</v>
      </c>
      <c r="G227" s="14"/>
      <c r="H227" s="14" t="s">
        <v>2626</v>
      </c>
      <c r="I227" s="15">
        <v>800</v>
      </c>
      <c r="J227" s="77"/>
      <c r="K227" s="92"/>
    </row>
    <row r="228" spans="1:11" ht="22.5" x14ac:dyDescent="0.2">
      <c r="A228" s="14" t="s">
        <v>2459</v>
      </c>
      <c r="B228" s="14" t="s">
        <v>2627</v>
      </c>
      <c r="C228" s="14" t="s">
        <v>2628</v>
      </c>
      <c r="D228" s="16">
        <v>45991</v>
      </c>
      <c r="E228" s="16"/>
      <c r="F228" s="14" t="s">
        <v>2295</v>
      </c>
      <c r="G228" s="14" t="s">
        <v>2296</v>
      </c>
      <c r="H228" s="14" t="s">
        <v>2297</v>
      </c>
      <c r="I228" s="15">
        <v>8</v>
      </c>
      <c r="J228" s="77">
        <v>4</v>
      </c>
      <c r="K228" s="92"/>
    </row>
    <row r="229" spans="1:11" ht="22.5" x14ac:dyDescent="0.2">
      <c r="A229" s="14" t="s">
        <v>2459</v>
      </c>
      <c r="B229" s="14" t="s">
        <v>2629</v>
      </c>
      <c r="C229" s="14" t="s">
        <v>2630</v>
      </c>
      <c r="D229" s="16">
        <v>45989</v>
      </c>
      <c r="E229" s="16">
        <v>45995</v>
      </c>
      <c r="F229" s="14" t="s">
        <v>2308</v>
      </c>
      <c r="G229" s="14" t="s">
        <v>2309</v>
      </c>
      <c r="H229" s="14" t="s">
        <v>152</v>
      </c>
      <c r="I229" s="15">
        <v>4</v>
      </c>
      <c r="J229" s="77">
        <v>4</v>
      </c>
      <c r="K229" s="92"/>
    </row>
    <row r="230" spans="1:11" ht="22.5" x14ac:dyDescent="0.2">
      <c r="A230" s="14" t="s">
        <v>2459</v>
      </c>
      <c r="B230" s="14" t="s">
        <v>2629</v>
      </c>
      <c r="C230" s="14" t="s">
        <v>2631</v>
      </c>
      <c r="D230" s="16">
        <v>45989</v>
      </c>
      <c r="E230" s="16">
        <v>45995</v>
      </c>
      <c r="F230" s="14" t="s">
        <v>2308</v>
      </c>
      <c r="G230" s="14" t="s">
        <v>2309</v>
      </c>
      <c r="H230" s="14" t="s">
        <v>152</v>
      </c>
      <c r="I230" s="15">
        <v>4</v>
      </c>
      <c r="J230" s="77"/>
      <c r="K230" s="92"/>
    </row>
    <row r="231" spans="1:11" ht="45" x14ac:dyDescent="0.2">
      <c r="A231" s="14" t="s">
        <v>2459</v>
      </c>
      <c r="B231" s="14"/>
      <c r="C231" s="14"/>
      <c r="D231" s="16"/>
      <c r="E231" s="16"/>
      <c r="F231" s="14" t="s">
        <v>2633</v>
      </c>
      <c r="G231" s="14"/>
      <c r="H231" s="14"/>
      <c r="I231" s="15"/>
      <c r="J231" s="77"/>
      <c r="K231" s="92"/>
    </row>
    <row r="232" spans="1:11" ht="22.5" x14ac:dyDescent="0.2">
      <c r="A232" s="14" t="s">
        <v>2459</v>
      </c>
      <c r="B232" s="14" t="s">
        <v>2632</v>
      </c>
      <c r="C232" s="14" t="s">
        <v>2635</v>
      </c>
      <c r="D232" s="16">
        <v>45985</v>
      </c>
      <c r="E232" s="16">
        <v>45995</v>
      </c>
      <c r="F232" s="14" t="s">
        <v>2634</v>
      </c>
      <c r="G232" s="14"/>
      <c r="H232" s="14" t="s">
        <v>2331</v>
      </c>
      <c r="I232" s="15">
        <v>341</v>
      </c>
      <c r="J232" s="77"/>
      <c r="K232" s="92"/>
    </row>
    <row r="233" spans="1:11" ht="22.5" x14ac:dyDescent="0.2">
      <c r="A233" s="14" t="s">
        <v>2459</v>
      </c>
      <c r="B233" s="14" t="s">
        <v>2542</v>
      </c>
      <c r="C233" s="14" t="s">
        <v>2380</v>
      </c>
      <c r="D233" s="16">
        <v>45940</v>
      </c>
      <c r="E233" s="16"/>
      <c r="F233" s="14" t="s">
        <v>2544</v>
      </c>
      <c r="G233" s="14" t="s">
        <v>2546</v>
      </c>
      <c r="H233" s="14" t="s">
        <v>2545</v>
      </c>
      <c r="I233" s="15"/>
      <c r="J233" s="77"/>
      <c r="K233" s="92"/>
    </row>
    <row r="234" spans="1:11" ht="22.5" x14ac:dyDescent="0.2">
      <c r="A234" s="14" t="s">
        <v>2459</v>
      </c>
      <c r="B234" s="14" t="s">
        <v>2638</v>
      </c>
      <c r="C234" s="14" t="s">
        <v>2639</v>
      </c>
      <c r="D234" s="16">
        <v>45995</v>
      </c>
      <c r="E234" s="16"/>
      <c r="F234" s="14" t="s">
        <v>2640</v>
      </c>
      <c r="G234" s="14" t="s">
        <v>2637</v>
      </c>
      <c r="H234" s="14" t="s">
        <v>2636</v>
      </c>
      <c r="I234" s="15">
        <v>61.94</v>
      </c>
      <c r="J234" s="77"/>
      <c r="K234" s="92"/>
    </row>
    <row r="235" spans="1:11" ht="22.5" x14ac:dyDescent="0.2">
      <c r="A235" s="14" t="s">
        <v>2459</v>
      </c>
      <c r="B235" s="14" t="s">
        <v>2642</v>
      </c>
      <c r="C235" s="14" t="s">
        <v>2644</v>
      </c>
      <c r="D235" s="16">
        <v>45995</v>
      </c>
      <c r="E235" s="16"/>
      <c r="F235" s="14" t="s">
        <v>2607</v>
      </c>
      <c r="G235" s="14" t="s">
        <v>2641</v>
      </c>
      <c r="H235" s="14" t="s">
        <v>2643</v>
      </c>
      <c r="I235" s="15">
        <v>176.32</v>
      </c>
      <c r="J235" s="77"/>
      <c r="K235" s="92"/>
    </row>
    <row r="236" spans="1:11" ht="22.5" x14ac:dyDescent="0.2">
      <c r="A236" s="14" t="s">
        <v>2459</v>
      </c>
      <c r="B236" s="14" t="s">
        <v>2645</v>
      </c>
      <c r="C236" s="14" t="s">
        <v>2646</v>
      </c>
      <c r="D236" s="16">
        <v>45961</v>
      </c>
      <c r="E236" s="16">
        <v>45995</v>
      </c>
      <c r="F236" s="14" t="s">
        <v>2647</v>
      </c>
      <c r="G236" s="14" t="s">
        <v>2360</v>
      </c>
      <c r="H236" s="14" t="s">
        <v>2361</v>
      </c>
      <c r="I236" s="15">
        <v>350</v>
      </c>
      <c r="J236" s="77"/>
      <c r="K236" s="92"/>
    </row>
    <row r="237" spans="1:11" ht="22.5" x14ac:dyDescent="0.2">
      <c r="A237" s="14" t="s">
        <v>2459</v>
      </c>
      <c r="B237" s="14" t="s">
        <v>2649</v>
      </c>
      <c r="C237" s="14" t="s">
        <v>2650</v>
      </c>
      <c r="D237" s="16">
        <v>46006</v>
      </c>
      <c r="E237" s="16">
        <v>46007</v>
      </c>
      <c r="F237" s="14" t="s">
        <v>2648</v>
      </c>
      <c r="G237" s="14" t="s">
        <v>2516</v>
      </c>
      <c r="H237" s="14" t="s">
        <v>2515</v>
      </c>
      <c r="I237" s="15">
        <v>860</v>
      </c>
      <c r="J237" s="77"/>
      <c r="K237" s="92"/>
    </row>
    <row r="238" spans="1:11" ht="22.5" x14ac:dyDescent="0.2">
      <c r="A238" s="14" t="s">
        <v>2459</v>
      </c>
      <c r="B238" s="14" t="s">
        <v>2651</v>
      </c>
      <c r="C238" s="14" t="s">
        <v>2665</v>
      </c>
      <c r="D238" s="16">
        <v>46006</v>
      </c>
      <c r="E238" s="16">
        <v>46007</v>
      </c>
      <c r="F238" s="14" t="s">
        <v>2648</v>
      </c>
      <c r="G238" s="14" t="s">
        <v>2652</v>
      </c>
      <c r="H238" s="14" t="s">
        <v>2653</v>
      </c>
      <c r="I238" s="15">
        <v>200</v>
      </c>
      <c r="J238" s="77"/>
      <c r="K238" s="92"/>
    </row>
    <row r="239" spans="1:11" ht="22.5" x14ac:dyDescent="0.2">
      <c r="A239" s="14" t="s">
        <v>2459</v>
      </c>
      <c r="B239" s="14" t="s">
        <v>2654</v>
      </c>
      <c r="C239" s="14" t="s">
        <v>2666</v>
      </c>
      <c r="D239" s="16">
        <v>46006</v>
      </c>
      <c r="E239" s="16">
        <v>46007</v>
      </c>
      <c r="F239" s="14" t="s">
        <v>2648</v>
      </c>
      <c r="G239" s="14" t="s">
        <v>2676</v>
      </c>
      <c r="H239" s="14" t="s">
        <v>2677</v>
      </c>
      <c r="I239" s="15">
        <v>900</v>
      </c>
      <c r="J239" s="77"/>
      <c r="K239" s="92"/>
    </row>
    <row r="240" spans="1:11" ht="22.5" x14ac:dyDescent="0.2">
      <c r="A240" s="14" t="s">
        <v>2459</v>
      </c>
      <c r="B240" s="14" t="s">
        <v>2655</v>
      </c>
      <c r="C240" s="14" t="s">
        <v>2667</v>
      </c>
      <c r="D240" s="16">
        <v>46006</v>
      </c>
      <c r="E240" s="16">
        <v>46007</v>
      </c>
      <c r="F240" s="14" t="s">
        <v>2648</v>
      </c>
      <c r="G240" s="14" t="s">
        <v>2483</v>
      </c>
      <c r="H240" s="14" t="s">
        <v>2678</v>
      </c>
      <c r="I240" s="15">
        <v>1270</v>
      </c>
      <c r="J240" s="77"/>
      <c r="K240" s="92"/>
    </row>
    <row r="241" spans="1:11" ht="22.5" x14ac:dyDescent="0.2">
      <c r="A241" s="14" t="s">
        <v>2459</v>
      </c>
      <c r="B241" s="14" t="s">
        <v>2656</v>
      </c>
      <c r="C241" s="14" t="s">
        <v>2668</v>
      </c>
      <c r="D241" s="16">
        <v>46006</v>
      </c>
      <c r="E241" s="16">
        <v>46007</v>
      </c>
      <c r="F241" s="14" t="s">
        <v>2648</v>
      </c>
      <c r="G241" s="14" t="s">
        <v>2679</v>
      </c>
      <c r="H241" s="14" t="s">
        <v>2680</v>
      </c>
      <c r="I241" s="15">
        <v>880</v>
      </c>
      <c r="J241" s="77"/>
      <c r="K241" s="92"/>
    </row>
    <row r="242" spans="1:11" ht="22.5" x14ac:dyDescent="0.2">
      <c r="A242" s="14" t="s">
        <v>2459</v>
      </c>
      <c r="B242" s="14" t="s">
        <v>2657</v>
      </c>
      <c r="C242" s="14" t="s">
        <v>2669</v>
      </c>
      <c r="D242" s="16">
        <v>46006</v>
      </c>
      <c r="E242" s="16">
        <v>46007</v>
      </c>
      <c r="F242" s="14" t="s">
        <v>2648</v>
      </c>
      <c r="G242" s="14" t="s">
        <v>2681</v>
      </c>
      <c r="H242" s="14" t="s">
        <v>2682</v>
      </c>
      <c r="I242" s="15">
        <v>20</v>
      </c>
      <c r="J242" s="77"/>
      <c r="K242" s="92"/>
    </row>
    <row r="243" spans="1:11" ht="22.5" x14ac:dyDescent="0.2">
      <c r="A243" s="14" t="s">
        <v>2459</v>
      </c>
      <c r="B243" s="14" t="s">
        <v>2658</v>
      </c>
      <c r="C243" s="14" t="s">
        <v>2670</v>
      </c>
      <c r="D243" s="16">
        <v>46006</v>
      </c>
      <c r="E243" s="16">
        <v>46007</v>
      </c>
      <c r="F243" s="14" t="s">
        <v>2648</v>
      </c>
      <c r="G243" s="14" t="s">
        <v>2683</v>
      </c>
      <c r="H243" s="14" t="s">
        <v>2684</v>
      </c>
      <c r="I243" s="15">
        <v>170</v>
      </c>
      <c r="J243" s="77"/>
      <c r="K243" s="92"/>
    </row>
    <row r="244" spans="1:11" ht="22.5" x14ac:dyDescent="0.2">
      <c r="A244" s="14" t="s">
        <v>2459</v>
      </c>
      <c r="B244" s="14" t="s">
        <v>2659</v>
      </c>
      <c r="C244" s="14" t="s">
        <v>2671</v>
      </c>
      <c r="D244" s="16">
        <v>46006</v>
      </c>
      <c r="E244" s="16">
        <v>46014</v>
      </c>
      <c r="F244" s="14" t="s">
        <v>2648</v>
      </c>
      <c r="G244" s="14" t="s">
        <v>2685</v>
      </c>
      <c r="H244" s="14" t="s">
        <v>2686</v>
      </c>
      <c r="I244" s="15">
        <v>670</v>
      </c>
      <c r="J244" s="77"/>
      <c r="K244" s="92"/>
    </row>
    <row r="245" spans="1:11" ht="22.5" x14ac:dyDescent="0.2">
      <c r="A245" s="14" t="s">
        <v>2459</v>
      </c>
      <c r="B245" s="14" t="s">
        <v>2660</v>
      </c>
      <c r="C245" s="14" t="s">
        <v>2672</v>
      </c>
      <c r="D245" s="16">
        <v>46006</v>
      </c>
      <c r="E245" s="16">
        <v>46007</v>
      </c>
      <c r="F245" s="14" t="s">
        <v>2648</v>
      </c>
      <c r="G245" s="14" t="s">
        <v>2687</v>
      </c>
      <c r="H245" s="14" t="s">
        <v>2688</v>
      </c>
      <c r="I245" s="15">
        <v>160</v>
      </c>
      <c r="J245" s="77"/>
      <c r="K245" s="92"/>
    </row>
    <row r="246" spans="1:11" ht="22.5" x14ac:dyDescent="0.2">
      <c r="A246" s="14" t="s">
        <v>2459</v>
      </c>
      <c r="B246" s="14" t="s">
        <v>2661</v>
      </c>
      <c r="C246" s="14" t="s">
        <v>2673</v>
      </c>
      <c r="D246" s="16">
        <v>46006</v>
      </c>
      <c r="E246" s="16">
        <v>46007</v>
      </c>
      <c r="F246" s="14" t="s">
        <v>2648</v>
      </c>
      <c r="G246" s="14" t="s">
        <v>2689</v>
      </c>
      <c r="H246" s="14" t="s">
        <v>2690</v>
      </c>
      <c r="I246" s="15">
        <v>1010</v>
      </c>
      <c r="J246" s="77"/>
      <c r="K246" s="92"/>
    </row>
    <row r="247" spans="1:11" ht="22.5" x14ac:dyDescent="0.2">
      <c r="A247" s="14" t="s">
        <v>2459</v>
      </c>
      <c r="B247" s="14" t="s">
        <v>2662</v>
      </c>
      <c r="C247" s="14" t="s">
        <v>2674</v>
      </c>
      <c r="D247" s="16">
        <v>46006</v>
      </c>
      <c r="E247" s="16">
        <v>46007</v>
      </c>
      <c r="F247" s="14" t="s">
        <v>2648</v>
      </c>
      <c r="G247" s="14" t="s">
        <v>2125</v>
      </c>
      <c r="H247" s="14" t="s">
        <v>2691</v>
      </c>
      <c r="I247" s="15">
        <v>1220</v>
      </c>
      <c r="J247" s="77"/>
      <c r="K247" s="92"/>
    </row>
    <row r="248" spans="1:11" ht="22.5" x14ac:dyDescent="0.2">
      <c r="A248" s="14" t="s">
        <v>2459</v>
      </c>
      <c r="B248" s="14" t="s">
        <v>2663</v>
      </c>
      <c r="C248" s="14" t="s">
        <v>2675</v>
      </c>
      <c r="D248" s="16">
        <v>46006</v>
      </c>
      <c r="E248" s="16">
        <v>46013</v>
      </c>
      <c r="F248" s="14" t="s">
        <v>2692</v>
      </c>
      <c r="G248" s="14"/>
      <c r="H248" s="14" t="s">
        <v>2331</v>
      </c>
      <c r="I248" s="15">
        <v>40</v>
      </c>
      <c r="J248" s="77"/>
      <c r="K248" s="92"/>
    </row>
    <row r="249" spans="1:11" ht="22.5" x14ac:dyDescent="0.2">
      <c r="A249" s="14" t="s">
        <v>2459</v>
      </c>
      <c r="B249" s="14" t="s">
        <v>2664</v>
      </c>
      <c r="C249" s="14" t="s">
        <v>2675</v>
      </c>
      <c r="D249" s="16">
        <v>46006</v>
      </c>
      <c r="E249" s="16">
        <v>46013</v>
      </c>
      <c r="F249" s="14" t="s">
        <v>2692</v>
      </c>
      <c r="G249" s="14"/>
      <c r="H249" s="14" t="s">
        <v>2693</v>
      </c>
      <c r="I249" s="15">
        <v>70</v>
      </c>
      <c r="J249" s="77"/>
      <c r="K249" s="92"/>
    </row>
    <row r="250" spans="1:11" ht="22.5" x14ac:dyDescent="0.2">
      <c r="A250" s="14" t="s">
        <v>2459</v>
      </c>
      <c r="B250" s="14" t="s">
        <v>2694</v>
      </c>
      <c r="C250" s="14" t="s">
        <v>2696</v>
      </c>
      <c r="D250" s="16">
        <v>46007</v>
      </c>
      <c r="E250" s="16"/>
      <c r="F250" s="14" t="s">
        <v>2697</v>
      </c>
      <c r="G250" s="14" t="s">
        <v>2679</v>
      </c>
      <c r="H250" s="14" t="s">
        <v>2695</v>
      </c>
      <c r="I250" s="15">
        <v>400</v>
      </c>
      <c r="J250" s="77"/>
      <c r="K250" s="92"/>
    </row>
    <row r="251" spans="1:11" ht="22.5" x14ac:dyDescent="0.2">
      <c r="A251" s="14" t="s">
        <v>2459</v>
      </c>
      <c r="B251" s="14" t="s">
        <v>2698</v>
      </c>
      <c r="C251" s="14" t="s">
        <v>2699</v>
      </c>
      <c r="D251" s="16">
        <v>46007</v>
      </c>
      <c r="E251" s="16"/>
      <c r="F251" s="14" t="s">
        <v>2549</v>
      </c>
      <c r="G251" s="14" t="s">
        <v>2313</v>
      </c>
      <c r="H251" s="14" t="s">
        <v>2314</v>
      </c>
      <c r="I251" s="15">
        <v>30.66</v>
      </c>
      <c r="J251" s="77"/>
      <c r="K251" s="92"/>
    </row>
    <row r="252" spans="1:11" ht="22.5" x14ac:dyDescent="0.2">
      <c r="A252" s="14" t="s">
        <v>2459</v>
      </c>
      <c r="B252" s="14" t="s">
        <v>2703</v>
      </c>
      <c r="C252" s="14" t="s">
        <v>2704</v>
      </c>
      <c r="D252" s="16">
        <v>46007</v>
      </c>
      <c r="E252" s="16"/>
      <c r="F252" s="14" t="s">
        <v>2702</v>
      </c>
      <c r="G252" s="14" t="s">
        <v>2705</v>
      </c>
      <c r="H252" s="14" t="s">
        <v>2706</v>
      </c>
      <c r="I252" s="15">
        <v>71.12</v>
      </c>
      <c r="J252" s="77"/>
      <c r="K252" s="92"/>
    </row>
    <row r="253" spans="1:11" ht="22.5" x14ac:dyDescent="0.2">
      <c r="A253" s="14" t="s">
        <v>2459</v>
      </c>
      <c r="B253" s="14" t="s">
        <v>2707</v>
      </c>
      <c r="C253" s="14" t="s">
        <v>2709</v>
      </c>
      <c r="D253" s="16"/>
      <c r="E253" s="16">
        <v>46007</v>
      </c>
      <c r="F253" s="14" t="s">
        <v>2711</v>
      </c>
      <c r="G253" s="14" t="s">
        <v>2710</v>
      </c>
      <c r="H253" s="14" t="s">
        <v>2708</v>
      </c>
      <c r="I253" s="15">
        <v>75.91</v>
      </c>
      <c r="J253" s="77"/>
      <c r="K253" s="92"/>
    </row>
    <row r="254" spans="1:11" ht="22.5" x14ac:dyDescent="0.2">
      <c r="A254" s="14" t="s">
        <v>2459</v>
      </c>
      <c r="B254" s="14" t="s">
        <v>2712</v>
      </c>
      <c r="C254" s="14" t="s">
        <v>2714</v>
      </c>
      <c r="D254" s="16">
        <v>46007</v>
      </c>
      <c r="E254" s="16"/>
      <c r="F254" s="14" t="s">
        <v>2713</v>
      </c>
      <c r="G254" s="14" t="s">
        <v>2457</v>
      </c>
      <c r="H254" s="14" t="s">
        <v>2458</v>
      </c>
      <c r="I254" s="15">
        <v>161.44</v>
      </c>
      <c r="J254" s="77"/>
      <c r="K254" s="92"/>
    </row>
    <row r="255" spans="1:11" ht="22.5" x14ac:dyDescent="0.2">
      <c r="A255" s="14" t="s">
        <v>2459</v>
      </c>
      <c r="B255" s="14" t="s">
        <v>2717</v>
      </c>
      <c r="C255" s="14" t="s">
        <v>2718</v>
      </c>
      <c r="D255" s="16">
        <v>46007</v>
      </c>
      <c r="E255" s="16"/>
      <c r="F255" s="14" t="s">
        <v>2719</v>
      </c>
      <c r="G255" s="14" t="s">
        <v>2716</v>
      </c>
      <c r="H255" s="14" t="s">
        <v>2715</v>
      </c>
      <c r="I255" s="15">
        <v>169.13</v>
      </c>
      <c r="J255" s="77"/>
      <c r="K255" s="92"/>
    </row>
    <row r="256" spans="1:11" ht="22.5" x14ac:dyDescent="0.2">
      <c r="A256" s="14" t="s">
        <v>2459</v>
      </c>
      <c r="B256" s="14" t="s">
        <v>2720</v>
      </c>
      <c r="C256" s="14" t="s">
        <v>2721</v>
      </c>
      <c r="D256" s="16">
        <v>46007</v>
      </c>
      <c r="E256" s="16"/>
      <c r="F256" s="14" t="s">
        <v>2722</v>
      </c>
      <c r="G256" s="14" t="s">
        <v>2360</v>
      </c>
      <c r="H256" s="14" t="s">
        <v>2361</v>
      </c>
      <c r="I256" s="15">
        <v>350</v>
      </c>
      <c r="J256" s="77"/>
      <c r="K256" s="92"/>
    </row>
    <row r="257" spans="1:11" ht="22.5" x14ac:dyDescent="0.2">
      <c r="A257" s="14" t="s">
        <v>2459</v>
      </c>
      <c r="B257" s="14" t="s">
        <v>2725</v>
      </c>
      <c r="C257" s="14" t="s">
        <v>2724</v>
      </c>
      <c r="D257" s="16">
        <v>45681</v>
      </c>
      <c r="E257" s="16">
        <v>46007</v>
      </c>
      <c r="F257" s="14" t="s">
        <v>2723</v>
      </c>
      <c r="G257" s="14" t="s">
        <v>2600</v>
      </c>
      <c r="H257" s="14" t="s">
        <v>2598</v>
      </c>
      <c r="I257" s="15">
        <v>535.79</v>
      </c>
      <c r="J257" s="77"/>
      <c r="K257" s="92"/>
    </row>
    <row r="258" spans="1:11" ht="22.5" x14ac:dyDescent="0.2">
      <c r="A258" s="14" t="s">
        <v>2459</v>
      </c>
      <c r="B258" s="14" t="s">
        <v>2726</v>
      </c>
      <c r="C258" s="14" t="s">
        <v>2728</v>
      </c>
      <c r="D258" s="16">
        <v>46007</v>
      </c>
      <c r="E258" s="16"/>
      <c r="F258" s="14" t="s">
        <v>2727</v>
      </c>
      <c r="G258" s="14" t="s">
        <v>2377</v>
      </c>
      <c r="H258" s="14" t="s">
        <v>2618</v>
      </c>
      <c r="I258" s="15">
        <v>621</v>
      </c>
      <c r="J258" s="77"/>
      <c r="K258" s="92"/>
    </row>
    <row r="259" spans="1:11" ht="22.5" x14ac:dyDescent="0.2">
      <c r="A259" s="14" t="s">
        <v>2459</v>
      </c>
      <c r="B259" s="14" t="s">
        <v>2731</v>
      </c>
      <c r="C259" s="14" t="s">
        <v>2730</v>
      </c>
      <c r="D259" s="16">
        <v>46007</v>
      </c>
      <c r="E259" s="16"/>
      <c r="F259" s="14" t="s">
        <v>2732</v>
      </c>
      <c r="G259" s="14" t="s">
        <v>2733</v>
      </c>
      <c r="H259" s="14" t="s">
        <v>2729</v>
      </c>
      <c r="I259" s="15">
        <v>660</v>
      </c>
      <c r="J259" s="77"/>
      <c r="K259" s="92"/>
    </row>
    <row r="260" spans="1:11" ht="22.5" x14ac:dyDescent="0.2">
      <c r="A260" s="14" t="s">
        <v>2459</v>
      </c>
      <c r="B260" s="14" t="s">
        <v>2735</v>
      </c>
      <c r="C260" s="14"/>
      <c r="D260" s="16">
        <v>46013</v>
      </c>
      <c r="E260" s="16"/>
      <c r="F260" s="14" t="s">
        <v>2734</v>
      </c>
      <c r="G260" s="14"/>
      <c r="H260" s="14" t="s">
        <v>2331</v>
      </c>
      <c r="I260" s="15">
        <v>11.4</v>
      </c>
      <c r="J260" s="77"/>
      <c r="K260" s="92"/>
    </row>
    <row r="261" spans="1:11" ht="22.5" x14ac:dyDescent="0.2">
      <c r="A261" s="14" t="s">
        <v>2459</v>
      </c>
      <c r="B261" s="14" t="s">
        <v>2737</v>
      </c>
      <c r="C261" s="14" t="s">
        <v>2736</v>
      </c>
      <c r="D261" s="16">
        <v>46013</v>
      </c>
      <c r="E261" s="16"/>
      <c r="F261" s="14" t="s">
        <v>2738</v>
      </c>
      <c r="G261" s="14" t="s">
        <v>2637</v>
      </c>
      <c r="H261" s="14" t="s">
        <v>2636</v>
      </c>
      <c r="I261" s="15">
        <v>27.03</v>
      </c>
      <c r="J261" s="77"/>
      <c r="K261" s="92"/>
    </row>
    <row r="262" spans="1:11" ht="22.5" x14ac:dyDescent="0.2">
      <c r="A262" s="14" t="s">
        <v>2459</v>
      </c>
      <c r="B262" s="14" t="s">
        <v>2741</v>
      </c>
      <c r="C262" s="14" t="s">
        <v>2739</v>
      </c>
      <c r="D262" s="16">
        <v>46013</v>
      </c>
      <c r="E262" s="16"/>
      <c r="F262" s="14" t="s">
        <v>2740</v>
      </c>
      <c r="G262" s="14" t="s">
        <v>2450</v>
      </c>
      <c r="H262" s="14" t="s">
        <v>2451</v>
      </c>
      <c r="I262" s="15">
        <v>577.5</v>
      </c>
      <c r="J262" s="77"/>
      <c r="K262" s="92"/>
    </row>
    <row r="263" spans="1:11" ht="22.5" x14ac:dyDescent="0.2">
      <c r="A263" s="14" t="s">
        <v>2459</v>
      </c>
      <c r="B263" s="14" t="s">
        <v>2746</v>
      </c>
      <c r="C263" s="14" t="s">
        <v>2742</v>
      </c>
      <c r="D263" s="16">
        <v>46013</v>
      </c>
      <c r="E263" s="16"/>
      <c r="F263" s="14" t="s">
        <v>2743</v>
      </c>
      <c r="G263" s="14" t="s">
        <v>2744</v>
      </c>
      <c r="H263" s="14" t="s">
        <v>2745</v>
      </c>
      <c r="I263" s="15">
        <v>600</v>
      </c>
      <c r="J263" s="77">
        <v>4</v>
      </c>
      <c r="K263" s="92"/>
    </row>
    <row r="264" spans="1:11" ht="22.5" x14ac:dyDescent="0.2">
      <c r="A264" s="14" t="s">
        <v>2459</v>
      </c>
      <c r="B264" s="14" t="s">
        <v>2700</v>
      </c>
      <c r="C264" s="14" t="s">
        <v>2701</v>
      </c>
      <c r="D264" s="16">
        <v>46013</v>
      </c>
      <c r="E264" s="16"/>
      <c r="F264" s="14" t="s">
        <v>2549</v>
      </c>
      <c r="G264" s="14" t="s">
        <v>2313</v>
      </c>
      <c r="H264" s="14" t="s">
        <v>2314</v>
      </c>
      <c r="I264" s="15">
        <v>1388.53</v>
      </c>
      <c r="J264" s="77"/>
      <c r="K264" s="92"/>
    </row>
    <row r="265" spans="1:11" ht="22.5" x14ac:dyDescent="0.2">
      <c r="A265" s="14" t="s">
        <v>2459</v>
      </c>
      <c r="B265" s="14" t="s">
        <v>2748</v>
      </c>
      <c r="C265" s="14" t="s">
        <v>2747</v>
      </c>
      <c r="D265" s="16">
        <v>46013</v>
      </c>
      <c r="E265" s="16"/>
      <c r="F265" s="14" t="s">
        <v>2749</v>
      </c>
      <c r="G265" s="14" t="s">
        <v>2450</v>
      </c>
      <c r="H265" s="14" t="s">
        <v>2451</v>
      </c>
      <c r="I265" s="15">
        <v>4579.6000000000004</v>
      </c>
      <c r="J265" s="77"/>
      <c r="K265" s="92"/>
    </row>
    <row r="266" spans="1:11" ht="22.5" x14ac:dyDescent="0.2">
      <c r="A266" s="14" t="s">
        <v>2459</v>
      </c>
      <c r="B266" s="14" t="s">
        <v>2750</v>
      </c>
      <c r="C266" s="14" t="s">
        <v>2751</v>
      </c>
      <c r="D266" s="16">
        <v>46013</v>
      </c>
      <c r="E266" s="16"/>
      <c r="F266" s="14" t="s">
        <v>2295</v>
      </c>
      <c r="G266" s="14" t="s">
        <v>2296</v>
      </c>
      <c r="H266" s="14" t="s">
        <v>2297</v>
      </c>
      <c r="I266" s="15">
        <v>20</v>
      </c>
      <c r="J266" s="77">
        <v>4</v>
      </c>
      <c r="K266" s="92"/>
    </row>
    <row r="267" spans="1:11" ht="22.5" x14ac:dyDescent="0.2">
      <c r="A267" s="14" t="s">
        <v>2459</v>
      </c>
      <c r="B267" s="14" t="s">
        <v>2752</v>
      </c>
      <c r="C267" s="14"/>
      <c r="D267" s="16">
        <v>46013</v>
      </c>
      <c r="E267" s="16"/>
      <c r="F267" s="14" t="s">
        <v>2753</v>
      </c>
      <c r="G267" s="14"/>
      <c r="H267" s="14" t="s">
        <v>2331</v>
      </c>
      <c r="I267" s="15">
        <v>939.86</v>
      </c>
      <c r="J267" s="77"/>
      <c r="K267" s="92"/>
    </row>
    <row r="268" spans="1:11" ht="22.5" x14ac:dyDescent="0.2">
      <c r="A268" s="14" t="s">
        <v>2459</v>
      </c>
      <c r="B268" s="14" t="s">
        <v>2755</v>
      </c>
      <c r="C268" s="14"/>
      <c r="D268" s="16">
        <v>46020</v>
      </c>
      <c r="E268" s="16"/>
      <c r="F268" s="14" t="s">
        <v>2754</v>
      </c>
      <c r="G268" s="14"/>
      <c r="H268" s="14" t="s">
        <v>2331</v>
      </c>
      <c r="I268" s="15">
        <v>200</v>
      </c>
      <c r="J268" s="77"/>
      <c r="K268" s="92"/>
    </row>
    <row r="269" spans="1:11" ht="22.5" x14ac:dyDescent="0.2">
      <c r="A269" s="14" t="s">
        <v>2459</v>
      </c>
      <c r="B269" s="14" t="s">
        <v>2757</v>
      </c>
      <c r="C269" s="14" t="s">
        <v>2756</v>
      </c>
      <c r="D269" s="16">
        <v>46020</v>
      </c>
      <c r="E269" s="16"/>
      <c r="F269" s="14" t="s">
        <v>2758</v>
      </c>
      <c r="G269" s="14" t="s">
        <v>2563</v>
      </c>
      <c r="H269" s="14" t="s">
        <v>2393</v>
      </c>
      <c r="I269" s="15">
        <v>227.5</v>
      </c>
      <c r="J269" s="77"/>
      <c r="K269" s="92"/>
    </row>
    <row r="270" spans="1:11" ht="22.5" x14ac:dyDescent="0.2">
      <c r="A270" s="14" t="s">
        <v>2459</v>
      </c>
      <c r="B270" s="14" t="s">
        <v>2750</v>
      </c>
      <c r="C270" s="14" t="s">
        <v>2751</v>
      </c>
      <c r="D270" s="16">
        <v>46022</v>
      </c>
      <c r="E270" s="16"/>
      <c r="F270" s="14" t="s">
        <v>2295</v>
      </c>
      <c r="G270" s="14" t="s">
        <v>2296</v>
      </c>
      <c r="H270" s="14" t="s">
        <v>2297</v>
      </c>
      <c r="I270" s="15">
        <v>14.75</v>
      </c>
      <c r="J270" s="77"/>
      <c r="K270" s="92"/>
    </row>
    <row r="271" spans="1:11" ht="22.5" x14ac:dyDescent="0.2">
      <c r="A271" s="14" t="s">
        <v>2459</v>
      </c>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45"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2.5"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Slovenská nohejbalová asociácia, Olympijské námestie 14290/1, Bratislava, 831 04</v>
      </c>
      <c r="B1" s="368"/>
      <c r="C1" s="368"/>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69" t="s">
        <v>1260</v>
      </c>
      <c r="F3" s="370"/>
      <c r="N3" s="137" t="str">
        <f t="shared" si="0"/>
        <v>c - príspevok Slovenskému paralympijskému výboru</v>
      </c>
      <c r="O3" s="137" t="s">
        <v>343</v>
      </c>
      <c r="P3" s="137" t="s">
        <v>344</v>
      </c>
    </row>
    <row r="4" spans="1:16" ht="45.75" customHeight="1" x14ac:dyDescent="0.2">
      <c r="E4" s="370"/>
      <c r="F4" s="370"/>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1685</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25">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30806887</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7" t="s">
        <v>1286</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Miriam Kolesárová</cp:lastModifiedBy>
  <cp:revision/>
  <cp:lastPrinted>2026-01-26T02:44:58Z</cp:lastPrinted>
  <dcterms:created xsi:type="dcterms:W3CDTF">2017-02-20T06:20:12Z</dcterms:created>
  <dcterms:modified xsi:type="dcterms:W3CDTF">2026-01-26T02:45:04Z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